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2" windowHeight="8325" firstSheet="2" activeTab="1"/>
  </bookViews>
  <sheets>
    <sheet name="评分表" sheetId="1" r:id="rId1"/>
    <sheet name="汇总" sheetId="2" r:id="rId2"/>
    <sheet name="表1-1" sheetId="3" r:id="rId3"/>
    <sheet name="表2-1" sheetId="4" r:id="rId4"/>
    <sheet name="表3" sheetId="5" r:id="rId5"/>
  </sheets>
  <definedNames>
    <definedName name="_xlnm.Print_Area" localSheetId="0">评分表!$A$1:$M$34</definedName>
    <definedName name="_xlnm.Print_Titles" localSheetId="0">评分表!$1:$8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<sst xmlns="http://schemas.openxmlformats.org/spreadsheetml/2006/main" count="329" uniqueCount="230">
  <si>
    <t>附件6</t>
  </si>
  <si>
    <t>项目支出绩效指标评分表</t>
  </si>
  <si>
    <t>项目单位：雷州市农业农村局</t>
  </si>
  <si>
    <t>项目名称：雷州市2022年度垦造水田项目后期管护地力培肥项目</t>
  </si>
  <si>
    <t>评价指标</t>
  </si>
  <si>
    <t>评分标准</t>
  </si>
  <si>
    <t>自评得分</t>
  </si>
  <si>
    <t>审核得分</t>
  </si>
  <si>
    <t>评分说明</t>
  </si>
  <si>
    <t>一级指标</t>
  </si>
  <si>
    <t>二级指标</t>
  </si>
  <si>
    <t>三级指标</t>
  </si>
  <si>
    <t>四级指标</t>
  </si>
  <si>
    <t>指标说明</t>
  </si>
  <si>
    <t>名称</t>
  </si>
  <si>
    <t>分值</t>
  </si>
  <si>
    <t>合计</t>
  </si>
  <si>
    <t>决策</t>
  </si>
  <si>
    <t>项目立项</t>
  </si>
  <si>
    <t>论证决策</t>
  </si>
  <si>
    <t>论证充分性</t>
  </si>
  <si>
    <t xml:space="preserve">反映项目立项是否符合法律法规、相关政策、发展规划以及部门职责，项目设立是否经过科学决策等规范程序。
</t>
  </si>
  <si>
    <t>1.符合法律法规、相关政策、发展规划以及部门职责，属于公共财政支持范围得1分；                                                        2.具有前期可行性研究报告或摸底调查工作总结等材料的,或经过集体会议协商、并咨询相关专家意见、且有文字材料，得2分；                            
3.按规定程序申请设立项目，得1分。                                         根据以上评价要点结合实际情况核定分数。</t>
  </si>
  <si>
    <t>1.雷州市农业农村局主要职责是组织农业资源区划工作，依法管理耕地质量，牵头拟订农田基本建设规划，指导运用工程设施、农艺、农机、生物等措施发展节水农业，雷州市2022年度垦造水田项目后期管护地力培肥项目符合法律法规、相关政策、发展规划以及部门职责，属于公共财政支持范围。
2.项目立项前经专家评审并报送雷州市人民政府，雷州市市政府第十六届111次常务会议研究同意《关于审批&lt;雷州市2020年垦造水田项目后期管护地力培肥计划实施方案&gt;的请示》。缺少可行性研究报告，扣1分。
3.项目立项符合程序。</t>
  </si>
  <si>
    <t>目标设置</t>
  </si>
  <si>
    <t>目标完整性</t>
  </si>
  <si>
    <t>目标申报</t>
  </si>
  <si>
    <t>依据相关基础信息和证据判断是否按要求申报预算绩效目标。</t>
  </si>
  <si>
    <t>按要求申报预算绩效目标得2分，未申报不得分。如属于未要求申报预算绩效目标项目，未申报预算绩效目标但设定了其他工作任务目标的得2分，且“目标设置”的其他指标对其他工作任务目标进行考核。</t>
  </si>
  <si>
    <t>项目单位按照要求提交了《财政资金项目绩效目标申报表》。</t>
  </si>
  <si>
    <t>完整性</t>
  </si>
  <si>
    <t>依据相关基础信息和证据判断目标设置的完整性。</t>
  </si>
  <si>
    <t>绩效目标的各项要素填报是否完整规范、内容是否清晰明确，是否能反映财政支出的主要情况，是否对财政支出预期产出和效益进行充分、恰当的描述，是否包括预期提供的公共产品或服务的产出数量、质量、成本指标，预期达到的效果性指标，据此核定分数。</t>
  </si>
  <si>
    <t>《项目支出绩效自评基础数据表》显示，项目设定了评价年度总体目标及绩效指标，绩效目标的各项要素填报完整规范，但预期目标值内容不够清晰，如社会效益指标“促进新增耕地土壤肥力的提升”预期目标值“比实施前提升”，无实质性内容。</t>
  </si>
  <si>
    <t>目标科学性</t>
  </si>
  <si>
    <t>合理性</t>
  </si>
  <si>
    <t>依据相关基础信息和证据判断目标设置与项目实施的相关性。</t>
  </si>
  <si>
    <t>绩效目标是否与资金或项目属性特点、支出内容相关，与预算资金规模是否匹配，绩效指标是否涵盖与业务相关的个性化、行业性的主要产出指标和效益指标，指标值设置是否合乎客观实际，据此核定分数。</t>
  </si>
  <si>
    <t>年度计划项目支出950万元，绩效目标与资金支出内容相关，绩效指标涵盖主要产出指标和效益指标。质量指标设定任务完成率≥80%，不符合项目任务实际情况，酌情扣0.5分。</t>
  </si>
  <si>
    <t>可衡量性</t>
  </si>
  <si>
    <t>依据相关基础信息和证据判断目标设置的可衡量性。</t>
  </si>
  <si>
    <t>是否将绩效目标细化分解为具体的绩效指标，绩效指标是否细化和量化，难以量化的，定性描述是否充分、具体，指标值是否可比较或可评定，据此核定分数。</t>
  </si>
  <si>
    <t>《财政资金项目绩效目标申报表》项目绩效指标对产出指标的数量指标、质量指标、时效指标、效益指标等均设置了具体的绩效指标。绩效目标的社会效益设定为“比实施前提升”，无比较意义，酌情扣0.5分。</t>
  </si>
  <si>
    <t>资金投入</t>
  </si>
  <si>
    <t>预算编制</t>
  </si>
  <si>
    <t>预算编制
科学性</t>
  </si>
  <si>
    <t>反映和考核项目预算编制的科学性、合理性情况。</t>
  </si>
  <si>
    <t xml:space="preserve">1.预算内容与项目内容是否匹配，预算额度测算依据是否充分，是否按照标准编制，是否存在较大幅度预算调整/调剂或预决算差异过大情况，分值3分，其中关于预算调整或调剂：非统一政策原因发生的预算调整或调剂比例大于0小于10%的扣0.5分，10%（含）—20%的扣1分，20%（含）—50%扣2分，50%及以上的扣3分；                                                 
2.是否按要求做实做细项目库，1分；                                
根据以上评价要点结合实际情况核定分数。                                    </t>
  </si>
  <si>
    <t>1.2022年项目支出预算安排为554.68万元，主要受财政资金紧张的影响。2022年预算数为950万，其中雷州市自然资源局实施灌溉供水费用36万，雷州市农业农村局执行项目资金为914万元：一是统一集中采购生物有机肥、土壤调理剂发放和农机社会化服务792.80万元，二是统一采购秸秆还田腐熟剂（液体剂型）和无人机社会化服务100.30万元，三是制作标示牌和印发资料费7.6万元，四是宣传培训费3万元，五是其他费用10.30万元。其中其他费用中的项目招标代理费、地力评估只需要在项目第一年需要开支，2022年未根据实际实施项目内容进行项目调整，测算不充分，扣1分。项目库详实。</t>
  </si>
  <si>
    <t>资金分配</t>
  </si>
  <si>
    <t>资金分配
合理性</t>
  </si>
  <si>
    <t>反映和考核项目预算资金分配的科学性、合理性情况。</t>
  </si>
  <si>
    <t xml:space="preserve">1.预算资金分配是否按规定履行报批手续，符合相关管理办法,依据是否充分，1分；
2.资金分配额度是否合理，与项目单位或补助对象实际是否相适应，是否有助于绩效目标的实现，1分；                                        根据以上评价要点结合实际情况核定分数。  </t>
  </si>
  <si>
    <t>1.根据项目合同规定和管理要求支付，按照财政资金实行报账制，国库集中支付。
2.资金分配与项目相适应，有助于绩效目标的实现。</t>
  </si>
  <si>
    <t>过程</t>
  </si>
  <si>
    <t>资金管理</t>
  </si>
  <si>
    <t>资金到位</t>
  </si>
  <si>
    <t xml:space="preserve">资金到位率  </t>
  </si>
  <si>
    <t>反映项目资金的到位比率和到位及时性。                   
资金到位率=（实际到位资金/预算资金）×100%。               
实际到位资金：一定时期（本年度或项目期）内落实到具体项目的资金。
预算资金：一定时期（本年度或项目期）内预算安排到具体项目的资金。</t>
  </si>
  <si>
    <t>主要依据“资金到位率*指标分值（3分）”计算得分。同时综合考虑资金紧张、工作进度，以及项目单位是否履行支付手续而影响资金到位率等因素适当调整最后得分。属主管部门原因、原因不明或所附依据及文字说明不充分的不得随意调整。</t>
  </si>
  <si>
    <t>2022年度项目实际到位资金554.68万元，预算资金554.68万元，资金到位率100%。</t>
  </si>
  <si>
    <t>资金到位及时性</t>
  </si>
  <si>
    <t>主要依据“实际及时到位的金额/应及时到位的金额*指标分值（2分）”计算得分。同时综合考虑资金紧张、工作进度，以及项目单位是否履行支付手续而影响资金到位及时性等因素适当调整最后得分。属主管部门原因、原因不明或所附依据及文字说明不充分的不得随意调整。</t>
  </si>
  <si>
    <t>项目于2022年10月17日全部验收，应支付项目款892.08万元，实际及时到位的金额554.68万元，资金到位及时率=（实际及时到位的金额/应及时到位的金额）*100%=554.68/892.08*100%=62.18%。综合考虑财政资金紧张的影响，本项不扣分。</t>
  </si>
  <si>
    <t>资金支付</t>
  </si>
  <si>
    <t>预算执行率（截止2022年12月31日）</t>
  </si>
  <si>
    <t>反映项目预算资金是否按照计划执行，用以反映或考核项目预算执行情况。                                                      预算执行率=（实际支出资金/实际到位资金）×100%。
实际支出资金：一定时期（本年度或项目期）内项目实际拨付的资金。</t>
  </si>
  <si>
    <t>依据评价资金截止2022年12月31日的预算执行率*指标分值计算得分。注：项目资金无结转2022年支付的，该指标不考核，按5分计算得分。</t>
  </si>
  <si>
    <t>截止2022年12月31日，实际到位资金554.68万元，实际支出资金554.68万元，资金支付率为100%，本指标得分=100%*5分=5分。</t>
  </si>
  <si>
    <t>资金使用规范性</t>
  </si>
  <si>
    <t>支出规范性</t>
  </si>
  <si>
    <t>反映资金支出和会计核算的规范性。</t>
  </si>
  <si>
    <t>主要根据所提供的信息证据作出判断。
1.预算执行的合规性2分，资金管理、费用标准、支付符合有关制度规定的得满分，超范围、超标准支出，虚列支出，截留、挤占、挪用资金的，以及其他不符合制度规定支出的，视情节严重情况扣分，直至扣到0分。      
2.会计核算规范性2分，规范执行会计核算制度得满分，未按规定设专账核算，或支出凭证不符合规定，或其他核算不规范的，视具体情况扣分。</t>
  </si>
  <si>
    <t>1.预算执行合规，实际支出符合预算项目支出安排，在预算内安排支付。
2.会计核算制度执行规范，按规定设专账核算，支出凭证符合规定。</t>
  </si>
  <si>
    <t>组织实施</t>
  </si>
  <si>
    <t>实施程序</t>
  </si>
  <si>
    <t>程序规范性</t>
  </si>
  <si>
    <t>反映项目实施过程是否规范,是否符合相关管理规定。</t>
  </si>
  <si>
    <t xml:space="preserve">下述各项要求未达到酌情扣分：                                     
1.是否已制定或具有相应的财务和业务管理制度，且合法、合规、完整，1分；
2.编制了完善的项目实施方案或资金使用计划，项目调整履行报批手续，1分；
3.按相关的管理制度执行，如组织设计、招投标、建设、政府采购、国库集中支付、验收等，2分。
</t>
  </si>
  <si>
    <t>1.雷州市农业农村局执行《广东省涉农资金统筹整合管理办法》、《湛江市农业农村局财政涉农专项资金项目管理办法（试行）》，《雷州市上级财政专项资金管理办法（试行）》，合法、合规、完整。
2.该项目编制了完善的项目实施方案。
3.按相关的管理制度执行，政府采购、国库集中支付、验收等。</t>
  </si>
  <si>
    <t>管理情况</t>
  </si>
  <si>
    <t>监管有效性</t>
  </si>
  <si>
    <t>反映主管部门和资金使用单位对项目管理的有效性。</t>
  </si>
  <si>
    <t>1.资金使用单位或基层资金管理单位建立有效管理机制，且执行情况良好得1分，具体根据所提供的信息证据作出判断并核定分数。                
2.具体根据所提供的信息证据作出判断，如各级业务主管部门按规定对项目建设或方案实施开展有效的检查、监控、督促整改的，得1分；否则，视情况扣分。</t>
  </si>
  <si>
    <t>1.雷州市农业农村局执行《广东省涉农资金统筹整合管理办法》，《湛江市农业农村局财政涉农专项资金项目管理办法（试行）》，《雷州市上级财政专项资金管理办法（试行）》，单位建立有效管理机制，且执行情况良好。
2.业务主管部门未按照规定对项目建设或方案实施开展有效的检查、监控、督促整改，扣1分。</t>
  </si>
  <si>
    <t>绩效管理</t>
  </si>
  <si>
    <t>绩效自评规范性</t>
  </si>
  <si>
    <t>反映项目绩效自评工作开展情况。</t>
  </si>
  <si>
    <t>1.自评材料报送时间0.5分。在规定时间内报送得0.5分，超出报送时间不得分；
2.自评材料质量1分。报送质量根据报送内容、盖章、装订情况评分；
3.公开情况0.5分。在规定时间内公开得1分，未公开或超出规定时间公开不得分。公开内容与报送内容有不符，发现一处扣0.2分，扣完0.5分为止。</t>
  </si>
  <si>
    <t>1.根据雷州市财政局《关于开展2023年雷州市财政资金绩效自评工作的通知》（雷财绩〔2023〕2号）的通知文件关于自评工作时间和材料报送要求，各预算单位须于2023年4月28日前完成自评工作。雷州市农业农村局项目绩效自评报告时间为2023年3月31日，报送时间符合规定。
2.自评材料不装订成册，扣0.2分。
3.根据雷州市财政局《关于开展2023年雷州市财政资金绩效自评工作的通知》（雷财绩〔2023〕2号）的通知文件关于自评工作时间和材料报送要求，各单位须于2023年4月30日前完成自评报告的公开。雷州市农业农村局未公开绩效自评材料，扣0.5分。</t>
  </si>
  <si>
    <t>产出</t>
  </si>
  <si>
    <t>经济性</t>
  </si>
  <si>
    <t>预算控制</t>
  </si>
  <si>
    <t>反映预算执行进度与项目完成进度基本匹配的前提下，实际支出是否超过预算计划。</t>
  </si>
  <si>
    <t>在预算执行进度与事项完成进度基本匹配的前提下，实际支出未超过预算计划的，得满分；实际支出超过预算的，或者支出未能保障事项相应完成进度的，酌情扣分。</t>
  </si>
  <si>
    <t>预算执行进度与事项完成进度匹配，实际支出未超预算计划。</t>
  </si>
  <si>
    <t>成本控制</t>
  </si>
  <si>
    <t>成本节约（成本指标）</t>
  </si>
  <si>
    <t>在项目按照预算完成的前提下，与同类项目或市场价格比较，项目实施的成本控制。</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</si>
  <si>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</si>
  <si>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根据雷州市人民政府常务会议纪要，该项目投资金额为950万元，其中实施后期管护地力培肥措施892.09万元，2022年10月17日已全部完工验收，应支付项目款892.08万元，项目实施成本属于合理范围。</t>
  </si>
  <si>
    <t>效率性</t>
  </si>
  <si>
    <t>完成进度</t>
  </si>
  <si>
    <t>（数量指标—个性指标）</t>
  </si>
  <si>
    <t>反映项目实际实施（完成）的有关数量指标。</t>
  </si>
  <si>
    <t>根据评价对象设置具体指标名称和分数权重，数量指标、时效指标及质量指标之间各分值应相对均衡（一般平均分数7分），同时具体各明细指标分数的设置应合理增加核心指标分数权重。其中项目出现安全事故的质量指标得0分。</t>
  </si>
  <si>
    <t>2022年完成实施地力培肥面积16724.02亩，任务完成率100%。2022年10月17日全部已经验收，验收意见：质量、数量与签订合同要求相符。</t>
  </si>
  <si>
    <t>（时效指标—个性指标）</t>
  </si>
  <si>
    <t>反映项目按计划时间实施情况。</t>
  </si>
  <si>
    <t>完成质量</t>
  </si>
  <si>
    <t>（质量指标—个性指标）</t>
  </si>
  <si>
    <t>反映项目实施（完成）的质量等情况。</t>
  </si>
  <si>
    <t>效益</t>
  </si>
  <si>
    <t>效果性</t>
  </si>
  <si>
    <t>经济效益</t>
  </si>
  <si>
    <t>（个性指标）</t>
  </si>
  <si>
    <t xml:space="preserve"> 根据项目性质，评价对象设置目标时选择的效益指标进行评分。可以为多项效益指标，也可以为单项效益指标。</t>
  </si>
  <si>
    <t>根据评价对象选择效果性指标，相应设置指标名称和分数权重，并合理增加核心指标分数权重。按照设定的个性化效益指标实际值与目标值比较评分。</t>
  </si>
  <si>
    <t>经济效益指标，促进新增耕地土壤肥力提升，增加粮食生产面积16724.02亩完成。社会效益设定为“比实施前提升”指标无法衡量比较。</t>
  </si>
  <si>
    <t>社会效益</t>
  </si>
  <si>
    <t>生态效益</t>
  </si>
  <si>
    <t>可持续发展</t>
  </si>
  <si>
    <t>反映项目完成后，后续政策、资金、人员机构安排和管理措施等影响项目持续发展的因素，以及项目实施对人、环境、资源是否带来可持续发展。</t>
  </si>
  <si>
    <t>根据评价对象设置指标名称和分数权重。若未设置相关指标，也参考： 
1.项目实施的各项软硬件设施管理维护完好得3分；
2.项目实施有利于经济社会生态的可持续发展，项目有后续的管理措施或机构人员得2分。
3.若材料中未进行可持续发展分析，基本分为5分，再从项目本身考虑项目的可持续能力，从基本分扣除。</t>
  </si>
  <si>
    <t>减少新增耕地的垦后抛荒，提高耕地的基础地力和土地利用率，增强农业综合生产能力，促进新增耕地土壤肥力的提升，建设稳产高产农田。</t>
  </si>
  <si>
    <t>公平性</t>
  </si>
  <si>
    <t>满意度</t>
  </si>
  <si>
    <t>（社会公众或服务对象满意度——个性指标）</t>
  </si>
  <si>
    <t>反映社会公众或服务对象对项目实施效果的满意程。满意度：表示满意的服务对象数/项目覆盖范围内接受调查的对象总数</t>
  </si>
  <si>
    <t>根据评价对象设置指标名称和分数权重，一般采取社会调查的方式。一般按照“满意度*指标分值”计算得分。项目实施造成社会不公而引起纠纷、诉讼、信访、上访甚至违法犯罪的，酌情扣分，情节严重的该指标得0分。</t>
  </si>
  <si>
    <t>无满意度资料，按满意度90%计算得分。</t>
  </si>
  <si>
    <t>说明：得分四舍五入保留两位小数</t>
  </si>
  <si>
    <r>
      <rPr>
        <b/>
        <sz val="12"/>
        <color rgb="FF000000"/>
        <rFont val="仿宋"/>
        <charset val="134"/>
      </rPr>
      <t>一级指标</t>
    </r>
  </si>
  <si>
    <r>
      <rPr>
        <b/>
        <sz val="12"/>
        <color rgb="FF000000"/>
        <rFont val="仿宋"/>
        <charset val="134"/>
      </rPr>
      <t>指标分值</t>
    </r>
  </si>
  <si>
    <r>
      <rPr>
        <b/>
        <sz val="12"/>
        <color rgb="FF000000"/>
        <rFont val="仿宋"/>
        <charset val="134"/>
      </rPr>
      <t>评价得分</t>
    </r>
  </si>
  <si>
    <r>
      <rPr>
        <b/>
        <sz val="12"/>
        <color rgb="FF000000"/>
        <rFont val="仿宋"/>
        <charset val="134"/>
      </rPr>
      <t>得分率</t>
    </r>
  </si>
  <si>
    <r>
      <rPr>
        <sz val="12"/>
        <color rgb="FF000000"/>
        <rFont val="仿宋"/>
        <charset val="134"/>
      </rPr>
      <t>决策</t>
    </r>
  </si>
  <si>
    <r>
      <rPr>
        <sz val="12"/>
        <color rgb="FF000000"/>
        <rFont val="仿宋"/>
        <charset val="134"/>
      </rPr>
      <t>过程</t>
    </r>
  </si>
  <si>
    <r>
      <rPr>
        <sz val="12"/>
        <rFont val="仿宋"/>
        <charset val="134"/>
      </rPr>
      <t>产出</t>
    </r>
  </si>
  <si>
    <r>
      <rPr>
        <sz val="12"/>
        <rFont val="仿宋"/>
        <charset val="134"/>
      </rPr>
      <t>效益</t>
    </r>
  </si>
  <si>
    <t>评价
总得分</t>
  </si>
  <si>
    <r>
      <rPr>
        <b/>
        <sz val="12"/>
        <color rgb="FF000000"/>
        <rFont val="仿宋"/>
        <charset val="134"/>
      </rPr>
      <t>二级指标</t>
    </r>
  </si>
  <si>
    <r>
      <rPr>
        <b/>
        <sz val="12"/>
        <color rgb="FF000000"/>
        <rFont val="仿宋"/>
        <charset val="134"/>
      </rPr>
      <t>三级指标</t>
    </r>
  </si>
  <si>
    <t>本年度指标值</t>
  </si>
  <si>
    <r>
      <rPr>
        <sz val="12"/>
        <rFont val="仿宋"/>
        <charset val="134"/>
      </rPr>
      <t>产出指标</t>
    </r>
  </si>
  <si>
    <r>
      <rPr>
        <sz val="12"/>
        <rFont val="仿宋"/>
        <charset val="134"/>
      </rPr>
      <t>数量指标</t>
    </r>
  </si>
  <si>
    <t>实施地力培肥面积（亩）</t>
  </si>
  <si>
    <r>
      <rPr>
        <sz val="12"/>
        <rFont val="仿宋"/>
        <charset val="134"/>
      </rPr>
      <t>质量指标</t>
    </r>
  </si>
  <si>
    <t>任务完成率</t>
  </si>
  <si>
    <t>≥80%</t>
  </si>
  <si>
    <r>
      <rPr>
        <sz val="12"/>
        <rFont val="仿宋"/>
        <charset val="134"/>
      </rPr>
      <t>时效指标</t>
    </r>
  </si>
  <si>
    <t>项目实施时间</t>
  </si>
  <si>
    <t>2022年</t>
  </si>
  <si>
    <t>成本指标</t>
  </si>
  <si>
    <t>实施后期管护地力培肥措施（万元）</t>
  </si>
  <si>
    <t>950万元</t>
  </si>
  <si>
    <r>
      <rPr>
        <sz val="12"/>
        <rFont val="仿宋"/>
        <charset val="134"/>
      </rPr>
      <t>效益指标</t>
    </r>
  </si>
  <si>
    <r>
      <rPr>
        <sz val="12"/>
        <rFont val="仿宋"/>
        <charset val="134"/>
      </rPr>
      <t>经济效益</t>
    </r>
  </si>
  <si>
    <t>增加粮食生产面积（亩）</t>
  </si>
  <si>
    <t>促进新增耕地土壤肥力的提升</t>
  </si>
  <si>
    <t>比实施前提升</t>
  </si>
  <si>
    <t>建设稳产高产农田（是否明显）</t>
  </si>
  <si>
    <t>效果明显</t>
  </si>
  <si>
    <r>
      <rPr>
        <sz val="12"/>
        <rFont val="仿宋"/>
        <charset val="134"/>
      </rPr>
      <t>可持续影响</t>
    </r>
  </si>
  <si>
    <t>实施地力培肥可持续程度（是否明显）</t>
  </si>
  <si>
    <t>是</t>
  </si>
  <si>
    <r>
      <rPr>
        <sz val="12"/>
        <rFont val="仿宋"/>
        <charset val="134"/>
      </rPr>
      <t>满意度指标</t>
    </r>
  </si>
  <si>
    <t>服务对象满意度指标</t>
  </si>
  <si>
    <t>服务对象满意度</t>
  </si>
  <si>
    <t>≥90%</t>
  </si>
  <si>
    <r>
      <rPr>
        <b/>
        <sz val="12"/>
        <rFont val="仿宋"/>
        <charset val="134"/>
      </rPr>
      <t>序号</t>
    </r>
  </si>
  <si>
    <r>
      <rPr>
        <b/>
        <sz val="12"/>
        <color rgb="FF000000"/>
        <rFont val="仿宋"/>
        <charset val="134"/>
      </rPr>
      <t>工程或费用名称</t>
    </r>
  </si>
  <si>
    <r>
      <rPr>
        <b/>
        <sz val="12"/>
        <color rgb="FF000000"/>
        <rFont val="仿宋"/>
        <charset val="134"/>
      </rPr>
      <t>项目概算</t>
    </r>
  </si>
  <si>
    <r>
      <rPr>
        <b/>
        <sz val="12"/>
        <color rgb="FF000000"/>
        <rFont val="仿宋"/>
        <charset val="134"/>
      </rPr>
      <t>合同金额</t>
    </r>
  </si>
  <si>
    <r>
      <rPr>
        <b/>
        <sz val="12"/>
        <color rgb="FF000000"/>
        <rFont val="仿宋"/>
        <charset val="134"/>
      </rPr>
      <t>累计已支付</t>
    </r>
  </si>
  <si>
    <r>
      <rPr>
        <b/>
        <sz val="12"/>
        <color rgb="FF000000"/>
        <rFont val="仿宋"/>
        <charset val="134"/>
      </rPr>
      <t>未支付</t>
    </r>
  </si>
  <si>
    <t>灌溉供水费用</t>
  </si>
  <si>
    <t>36万元</t>
  </si>
  <si>
    <t>合同金额</t>
  </si>
  <si>
    <t>2022年已支付</t>
  </si>
  <si>
    <t>2023年支付</t>
  </si>
  <si>
    <t>生物有机肥</t>
  </si>
  <si>
    <t>391.40万元</t>
  </si>
  <si>
    <t>391.25万元</t>
  </si>
  <si>
    <t>554.68万元</t>
  </si>
  <si>
    <t>土壤调理剂发放</t>
  </si>
  <si>
    <t>133.80万元</t>
  </si>
  <si>
    <t>133.75万元</t>
  </si>
  <si>
    <t>农机社会化服务</t>
  </si>
  <si>
    <t>267.60万元</t>
  </si>
  <si>
    <t>266.75万元</t>
  </si>
  <si>
    <t>秸秆还田腐熟剂</t>
  </si>
  <si>
    <t>58.50万元</t>
  </si>
  <si>
    <t>58.53万元</t>
  </si>
  <si>
    <t>无人机社会化服务</t>
  </si>
  <si>
    <t>41.80万元</t>
  </si>
  <si>
    <t>41.81万元</t>
  </si>
  <si>
    <t>制作标示牌和印发资料</t>
  </si>
  <si>
    <t>7.6万元</t>
  </si>
  <si>
    <t>宣传培训费</t>
  </si>
  <si>
    <t>3万元</t>
  </si>
  <si>
    <t>第一批验收情况总额</t>
  </si>
  <si>
    <t>第二批请款总额</t>
  </si>
  <si>
    <t>总情况金额</t>
  </si>
  <si>
    <t>差额</t>
  </si>
  <si>
    <t>其他费用</t>
  </si>
  <si>
    <t>10.30万元</t>
  </si>
  <si>
    <r>
      <rPr>
        <b/>
        <sz val="12"/>
        <rFont val="仿宋"/>
        <charset val="134"/>
      </rPr>
      <t>合计</t>
    </r>
  </si>
  <si>
    <t>品名</t>
  </si>
  <si>
    <t>单位</t>
  </si>
  <si>
    <r>
      <rPr>
        <sz val="12"/>
        <rFont val="宋体"/>
        <charset val="134"/>
      </rPr>
      <t>合同签订采购</t>
    </r>
    <r>
      <rPr>
        <sz val="12"/>
        <color rgb="FFFF0000"/>
        <rFont val="宋体"/>
        <charset val="134"/>
      </rPr>
      <t>数量</t>
    </r>
  </si>
  <si>
    <t>单价</t>
  </si>
  <si>
    <t>合同签订金额</t>
  </si>
  <si>
    <r>
      <rPr>
        <sz val="12"/>
        <rFont val="宋体"/>
        <charset val="134"/>
      </rPr>
      <t>第一批验收
完成</t>
    </r>
    <r>
      <rPr>
        <sz val="12"/>
        <color rgb="FFFF0000"/>
        <rFont val="宋体"/>
        <charset val="134"/>
      </rPr>
      <t>数量</t>
    </r>
  </si>
  <si>
    <t>第一批验收
完成金额</t>
  </si>
  <si>
    <r>
      <rPr>
        <sz val="12"/>
        <rFont val="宋体"/>
        <charset val="134"/>
      </rPr>
      <t>第二批验收完成</t>
    </r>
    <r>
      <rPr>
        <sz val="12"/>
        <color rgb="FFFF0000"/>
        <rFont val="宋体"/>
        <charset val="134"/>
      </rPr>
      <t>数量</t>
    </r>
  </si>
  <si>
    <t>第二批验收
完成金额</t>
  </si>
  <si>
    <t>2022年实际完成数</t>
  </si>
  <si>
    <r>
      <rPr>
        <sz val="12"/>
        <rFont val="宋体"/>
        <charset val="134"/>
      </rPr>
      <t>2022年实际
完成</t>
    </r>
    <r>
      <rPr>
        <sz val="12"/>
        <color rgb="FFFF0000"/>
        <rFont val="宋体"/>
        <charset val="134"/>
      </rPr>
      <t>数量</t>
    </r>
  </si>
  <si>
    <t>有机肥</t>
  </si>
  <si>
    <t>吨</t>
  </si>
  <si>
    <t>实际数比计划书少0.08吨</t>
  </si>
  <si>
    <t>土壤调理剂</t>
  </si>
  <si>
    <t>统配统施农机社会化服务</t>
  </si>
  <si>
    <t>亩</t>
  </si>
  <si>
    <t>公斤</t>
  </si>
  <si>
    <t>累计已支付</t>
  </si>
  <si>
    <t>预付款30%</t>
  </si>
  <si>
    <t>第二批验收尾款</t>
  </si>
  <si>
    <t>第一批验收尾款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</si>
</sst>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46">
    <font>
      <sz val="12"/>
      <name val="宋体"/>
      <charset val="134"/>
    </font>
    <font>
      <sz val="12"/>
      <color theme="1"/>
      <name val="宋体"/>
      <charset val="134"/>
      <scheme val="minor"/>
    </font>
    <font>
      <b/>
      <sz val="12"/>
      <name val="仿宋"/>
      <charset val="134"/>
    </font>
    <font>
      <b/>
      <sz val="12"/>
      <color rgb="FF000000"/>
      <name val="仿宋"/>
      <charset val="134"/>
    </font>
    <font>
      <sz val="12"/>
      <color rgb="FF000000"/>
      <name val="仿宋"/>
      <charset val="134"/>
    </font>
    <font>
      <sz val="12"/>
      <name val="仿宋"/>
      <charset val="134"/>
    </font>
    <font>
      <sz val="36"/>
      <name val="宋体"/>
      <charset val="134"/>
    </font>
    <font>
      <sz val="10"/>
      <name val="宋体"/>
      <charset val="134"/>
    </font>
    <font>
      <sz val="10"/>
      <name val="仿宋_GB2312"/>
      <charset val="134"/>
    </font>
    <font>
      <b/>
      <sz val="12"/>
      <name val="宋体"/>
      <charset val="134"/>
    </font>
    <font>
      <b/>
      <sz val="10.5"/>
      <name val="黑体"/>
      <charset val="134"/>
    </font>
    <font>
      <b/>
      <sz val="9"/>
      <name val="黑体"/>
      <charset val="134"/>
    </font>
    <font>
      <sz val="9"/>
      <name val="宋体"/>
      <charset val="134"/>
    </font>
    <font>
      <sz val="9"/>
      <name val="黑体"/>
      <charset val="134"/>
    </font>
    <font>
      <sz val="12"/>
      <name val="黑体"/>
      <charset val="134"/>
    </font>
    <font>
      <sz val="14"/>
      <name val="黑体"/>
      <charset val="134"/>
    </font>
    <font>
      <b/>
      <sz val="18"/>
      <name val="方正小标宋_GBK"/>
      <charset val="134"/>
    </font>
    <font>
      <b/>
      <sz val="9"/>
      <name val="方正小标宋_GBK"/>
      <charset val="134"/>
    </font>
    <font>
      <sz val="18"/>
      <name val="华康简标题宋"/>
      <charset val="0"/>
    </font>
    <font>
      <sz val="9"/>
      <name val="华康简标题宋"/>
      <charset val="0"/>
    </font>
    <font>
      <b/>
      <sz val="12"/>
      <name val="黑体"/>
      <charset val="134"/>
    </font>
    <font>
      <sz val="10.5"/>
      <name val="黑体"/>
      <charset val="134"/>
    </font>
    <font>
      <sz val="12"/>
      <name val="华康简标题宋"/>
      <charset val="0"/>
    </font>
    <font>
      <sz val="18"/>
      <name val="宋体"/>
      <charset val="134"/>
    </font>
    <font>
      <b/>
      <sz val="10"/>
      <name val="宋体"/>
      <charset val="134"/>
    </font>
    <font>
      <sz val="9"/>
      <name val="宋体"/>
      <charset val="134"/>
      <scheme val="major"/>
    </font>
    <font>
      <u/>
      <sz val="11"/>
      <color rgb="FF0000FF"/>
      <name val="宋体"/>
      <charset val="134"/>
      <scheme val="minor"/>
    </font>
    <font>
      <u/>
      <sz val="11"/>
      <color rgb="FF800080"/>
      <name val="宋体"/>
      <charset val="134"/>
      <scheme val="minor"/>
    </font>
    <font>
      <sz val="11"/>
      <color rgb="FFFF0000"/>
      <name val="Tahoma"/>
      <charset val="222"/>
    </font>
    <font>
      <b/>
      <sz val="18"/>
      <color theme="3"/>
      <name val="宋体"/>
      <charset val="134"/>
      <scheme val="major"/>
    </font>
    <font>
      <i/>
      <sz val="11"/>
      <color rgb="FF7F7F7F"/>
      <name val="Tahoma"/>
      <charset val="222"/>
    </font>
    <font>
      <b/>
      <sz val="15"/>
      <color theme="3"/>
      <name val="Tahoma"/>
      <charset val="222"/>
    </font>
    <font>
      <b/>
      <sz val="13"/>
      <color theme="3"/>
      <name val="Tahoma"/>
      <charset val="222"/>
    </font>
    <font>
      <b/>
      <sz val="11"/>
      <color theme="3"/>
      <name val="Tahoma"/>
      <charset val="222"/>
    </font>
    <font>
      <sz val="11"/>
      <color rgb="FF3F3F76"/>
      <name val="Tahoma"/>
      <charset val="222"/>
    </font>
    <font>
      <b/>
      <sz val="11"/>
      <color rgb="FF3F3F3F"/>
      <name val="Tahoma"/>
      <charset val="222"/>
    </font>
    <font>
      <b/>
      <sz val="11"/>
      <color rgb="FFFA7D00"/>
      <name val="Tahoma"/>
      <charset val="222"/>
    </font>
    <font>
      <b/>
      <sz val="11"/>
      <color theme="0"/>
      <name val="Tahoma"/>
      <charset val="222"/>
    </font>
    <font>
      <sz val="11"/>
      <color rgb="FFFA7D00"/>
      <name val="Tahoma"/>
      <charset val="222"/>
    </font>
    <font>
      <b/>
      <sz val="11"/>
      <color theme="1"/>
      <name val="Tahoma"/>
      <charset val="222"/>
    </font>
    <font>
      <sz val="11"/>
      <color rgb="FF006100"/>
      <name val="Tahoma"/>
      <charset val="222"/>
    </font>
    <font>
      <sz val="11"/>
      <color rgb="FF9C0006"/>
      <name val="Tahoma"/>
      <charset val="222"/>
    </font>
    <font>
      <sz val="11"/>
      <color rgb="FF9C6500"/>
      <name val="Tahoma"/>
      <charset val="222"/>
    </font>
    <font>
      <sz val="11"/>
      <color theme="0"/>
      <name val="Tahoma"/>
      <charset val="222"/>
    </font>
    <font>
      <sz val="11"/>
      <color theme="1"/>
      <name val="Tahoma"/>
      <charset val="222"/>
    </font>
    <font>
      <sz val="12"/>
      <color rgb="FFFF0000"/>
      <name val="宋体"/>
      <charset val="134"/>
    </font>
  </fonts>
  <fills count="42">
    <fill>
      <patternFill patternType="none"/>
    </fill>
    <fill>
      <patternFill patternType="gray125"/>
    </fill>
    <fill>
      <patternFill patternType="solid">
        <fgColor theme="3" tint="0.8"/>
        <bgColor indexed="64"/>
      </patternFill>
    </fill>
    <fill>
      <patternFill patternType="solid">
        <fgColor rgb="FFFFFF00"/>
        <bgColor indexed="64"/>
      </patternFill>
    </fill>
    <fill>
      <patternFill patternType="solid">
        <fgColor rgb="FF00B050"/>
        <bgColor indexed="64"/>
      </patternFill>
    </fill>
    <fill>
      <patternFill patternType="solid">
        <fgColor theme="6" tint="0.8"/>
        <bgColor indexed="64"/>
      </patternFill>
    </fill>
    <fill>
      <patternFill patternType="solid">
        <fgColor theme="6" tint="0.6"/>
        <bgColor indexed="64"/>
      </patternFill>
    </fill>
    <fill>
      <patternFill patternType="solid">
        <fgColor rgb="FF00B0F0"/>
        <bgColor indexed="64"/>
      </patternFill>
    </fill>
    <fill>
      <patternFill patternType="solid">
        <fgColor theme="6" tint="0.4"/>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11" borderId="10"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3" fillId="0" borderId="0" applyNumberFormat="0" applyFill="0" applyBorder="0" applyAlignment="0" applyProtection="0">
      <alignment vertical="center"/>
    </xf>
    <xf numFmtId="0" fontId="34" fillId="12" borderId="14" applyNumberFormat="0" applyAlignment="0" applyProtection="0">
      <alignment vertical="center"/>
    </xf>
    <xf numFmtId="0" fontId="35" fillId="13" borderId="15" applyNumberFormat="0" applyAlignment="0" applyProtection="0">
      <alignment vertical="center"/>
    </xf>
    <xf numFmtId="0" fontId="36" fillId="13" borderId="14" applyNumberFormat="0" applyAlignment="0" applyProtection="0">
      <alignment vertical="center"/>
    </xf>
    <xf numFmtId="0" fontId="37" fillId="14" borderId="16" applyNumberFormat="0" applyAlignment="0" applyProtection="0">
      <alignment vertical="center"/>
    </xf>
    <xf numFmtId="0" fontId="38" fillId="0" borderId="17" applyNumberFormat="0" applyFill="0" applyAlignment="0" applyProtection="0">
      <alignment vertical="center"/>
    </xf>
    <xf numFmtId="0" fontId="39" fillId="0" borderId="18"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3" fillId="37" borderId="0" applyNumberFormat="0" applyBorder="0" applyAlignment="0" applyProtection="0">
      <alignment vertical="center"/>
    </xf>
    <xf numFmtId="0" fontId="43" fillId="38" borderId="0" applyNumberFormat="0" applyBorder="0" applyAlignment="0" applyProtection="0">
      <alignment vertical="center"/>
    </xf>
    <xf numFmtId="0" fontId="44" fillId="39" borderId="0" applyNumberFormat="0" applyBorder="0" applyAlignment="0" applyProtection="0">
      <alignment vertical="center"/>
    </xf>
    <xf numFmtId="0" fontId="44" fillId="40" borderId="0" applyNumberFormat="0" applyBorder="0" applyAlignment="0" applyProtection="0">
      <alignment vertical="center"/>
    </xf>
    <xf numFmtId="0" fontId="43" fillId="41" borderId="0" applyNumberFormat="0" applyBorder="0" applyAlignment="0" applyProtection="0">
      <alignment vertical="center"/>
    </xf>
    <xf numFmtId="0" fontId="12" fillId="0" borderId="0"/>
    <xf numFmtId="0" fontId="12" fillId="0" borderId="0"/>
  </cellStyleXfs>
  <cellXfs count="152">
    <xf numFmtId="0" fontId="0" fillId="0" borderId="0" xfId="0"/>
    <xf numFmtId="176" fontId="0" fillId="0" borderId="0" xfId="0" applyNumberFormat="1" applyAlignment="1">
      <alignment wrapText="1"/>
    </xf>
    <xf numFmtId="176" fontId="0" fillId="0" borderId="0" xfId="0" applyNumberFormat="1" applyAlignment="1">
      <alignment horizontal="center" wrapText="1"/>
    </xf>
    <xf numFmtId="176" fontId="0" fillId="2" borderId="1" xfId="0" applyNumberFormat="1" applyFill="1" applyBorder="1" applyAlignment="1">
      <alignment horizontal="center" vertical="center" wrapText="1"/>
    </xf>
    <xf numFmtId="176" fontId="0" fillId="2" borderId="1" xfId="0" applyNumberFormat="1" applyFont="1" applyFill="1" applyBorder="1" applyAlignment="1">
      <alignment horizontal="center" vertical="center" wrapText="1"/>
    </xf>
    <xf numFmtId="176" fontId="0" fillId="0" borderId="1" xfId="0" applyNumberFormat="1" applyBorder="1" applyAlignment="1">
      <alignment vertical="center" wrapText="1"/>
    </xf>
    <xf numFmtId="176" fontId="0" fillId="0" borderId="1" xfId="0" applyNumberFormat="1" applyBorder="1" applyAlignment="1">
      <alignment horizontal="center" vertical="center" wrapText="1"/>
    </xf>
    <xf numFmtId="176" fontId="0" fillId="3" borderId="1" xfId="0" applyNumberFormat="1" applyFill="1" applyBorder="1" applyAlignment="1">
      <alignment horizontal="center" vertical="center" wrapText="1"/>
    </xf>
    <xf numFmtId="176" fontId="0" fillId="4" borderId="1" xfId="0" applyNumberFormat="1" applyFill="1" applyBorder="1" applyAlignment="1">
      <alignment horizontal="center" vertical="center" wrapText="1"/>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176" fontId="0" fillId="5" borderId="0" xfId="0" applyNumberFormat="1" applyFill="1" applyAlignment="1">
      <alignment wrapText="1"/>
    </xf>
    <xf numFmtId="176" fontId="1" fillId="5" borderId="1" xfId="0" applyNumberFormat="1" applyFont="1" applyFill="1" applyBorder="1" applyAlignment="1">
      <alignment horizontal="center" vertical="center"/>
    </xf>
    <xf numFmtId="176" fontId="0" fillId="6" borderId="0" xfId="0" applyNumberFormat="1" applyFill="1" applyAlignment="1">
      <alignment wrapText="1"/>
    </xf>
    <xf numFmtId="176" fontId="1" fillId="6" borderId="1" xfId="0" applyNumberFormat="1" applyFont="1" applyFill="1" applyBorder="1" applyAlignment="1">
      <alignment horizontal="center" vertical="center"/>
    </xf>
    <xf numFmtId="176" fontId="0" fillId="7" borderId="0" xfId="0" applyNumberFormat="1" applyFill="1" applyAlignment="1">
      <alignment horizontal="center" wrapText="1"/>
    </xf>
    <xf numFmtId="0" fontId="0" fillId="7" borderId="1" xfId="0" applyFill="1" applyBorder="1" applyAlignment="1">
      <alignment horizontal="center" vertical="center"/>
    </xf>
    <xf numFmtId="176" fontId="0" fillId="0" borderId="1" xfId="0" applyNumberFormat="1" applyFill="1" applyBorder="1" applyAlignment="1">
      <alignment horizontal="center" vertical="center" wrapText="1"/>
    </xf>
    <xf numFmtId="176" fontId="0" fillId="0" borderId="1" xfId="0" applyNumberFormat="1" applyBorder="1" applyAlignment="1">
      <alignment horizontal="center" wrapText="1"/>
    </xf>
    <xf numFmtId="176" fontId="1" fillId="8" borderId="1" xfId="0" applyNumberFormat="1" applyFont="1" applyFill="1" applyBorder="1" applyAlignment="1">
      <alignment vertical="center"/>
    </xf>
    <xf numFmtId="176" fontId="0" fillId="8" borderId="1" xfId="0" applyNumberFormat="1" applyFill="1" applyBorder="1" applyAlignment="1">
      <alignment wrapText="1"/>
    </xf>
    <xf numFmtId="176" fontId="0" fillId="8" borderId="0" xfId="0" applyNumberFormat="1" applyFill="1" applyAlignment="1">
      <alignment horizontal="center" wrapText="1"/>
    </xf>
    <xf numFmtId="176" fontId="1" fillId="0" borderId="1" xfId="0" applyNumberFormat="1" applyFont="1" applyFill="1" applyBorder="1" applyAlignment="1">
      <alignment vertical="center"/>
    </xf>
    <xf numFmtId="176" fontId="0" fillId="0" borderId="1" xfId="0" applyNumberFormat="1" applyBorder="1" applyAlignment="1">
      <alignment wrapText="1"/>
    </xf>
    <xf numFmtId="0" fontId="0" fillId="0" borderId="0" xfId="0" applyFill="1" applyBorder="1" applyAlignment="1">
      <alignment vertical="center"/>
    </xf>
    <xf numFmtId="176" fontId="0" fillId="0" borderId="0" xfId="0" applyNumberFormat="1" applyFill="1" applyBorder="1" applyAlignment="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0" fillId="2" borderId="1" xfId="0" applyNumberFormat="1" applyFill="1" applyBorder="1" applyAlignment="1">
      <alignment vertical="center"/>
    </xf>
    <xf numFmtId="0" fontId="0" fillId="2" borderId="1" xfId="0" applyFill="1" applyBorder="1" applyAlignment="1">
      <alignment vertical="center"/>
    </xf>
    <xf numFmtId="0" fontId="4" fillId="9"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5" fillId="9" borderId="1" xfId="0" applyNumberFormat="1"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9" borderId="1" xfId="0" applyNumberFormat="1" applyFont="1" applyFill="1" applyBorder="1" applyAlignment="1">
      <alignment horizontal="center" vertical="center" wrapText="1"/>
    </xf>
    <xf numFmtId="176" fontId="5" fillId="9" borderId="2" xfId="0" applyNumberFormat="1" applyFont="1" applyFill="1" applyBorder="1" applyAlignment="1">
      <alignment horizontal="center" vertical="center" wrapText="1"/>
    </xf>
    <xf numFmtId="176" fontId="4" fillId="9" borderId="2"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6" fontId="5" fillId="9" borderId="3" xfId="0" applyNumberFormat="1" applyFont="1" applyFill="1" applyBorder="1" applyAlignment="1">
      <alignment horizontal="center" vertical="center" wrapText="1"/>
    </xf>
    <xf numFmtId="176" fontId="4" fillId="9" borderId="3" xfId="0" applyNumberFormat="1" applyFont="1" applyFill="1" applyBorder="1" applyAlignment="1">
      <alignment horizontal="center" vertical="center" wrapText="1"/>
    </xf>
    <xf numFmtId="176" fontId="5" fillId="9" borderId="4" xfId="0" applyNumberFormat="1" applyFont="1" applyFill="1" applyBorder="1" applyAlignment="1">
      <alignment horizontal="center" vertical="center" wrapText="1"/>
    </xf>
    <xf numFmtId="176" fontId="4" fillId="9" borderId="4" xfId="0" applyNumberFormat="1" applyFont="1" applyFill="1" applyBorder="1" applyAlignment="1">
      <alignment horizontal="center" vertical="center" wrapText="1"/>
    </xf>
    <xf numFmtId="176" fontId="0" fillId="0" borderId="1" xfId="0" applyNumberFormat="1" applyFill="1" applyBorder="1" applyAlignment="1">
      <alignment vertical="center"/>
    </xf>
    <xf numFmtId="0" fontId="0" fillId="0" borderId="1" xfId="0" applyFill="1" applyBorder="1" applyAlignment="1">
      <alignment vertical="center"/>
    </xf>
    <xf numFmtId="0" fontId="2" fillId="9" borderId="1" xfId="0" applyFont="1" applyFill="1" applyBorder="1" applyAlignment="1">
      <alignment horizontal="center" vertical="center" wrapText="1"/>
    </xf>
    <xf numFmtId="176" fontId="3" fillId="9" borderId="1" xfId="0" applyNumberFormat="1" applyFont="1" applyFill="1" applyBorder="1" applyAlignment="1">
      <alignment horizontal="center" vertical="center" wrapText="1"/>
    </xf>
    <xf numFmtId="176" fontId="0" fillId="9" borderId="1" xfId="0" applyNumberFormat="1" applyFill="1" applyBorder="1" applyAlignment="1">
      <alignment vertical="center"/>
    </xf>
    <xf numFmtId="176" fontId="0" fillId="0" borderId="0" xfId="0" applyNumberFormat="1" applyFill="1" applyAlignment="1">
      <alignment horizontal="left" vertical="center" wrapText="1"/>
    </xf>
    <xf numFmtId="176" fontId="6" fillId="0" borderId="0" xfId="0" applyNumberFormat="1" applyFont="1" applyFill="1" applyBorder="1" applyAlignment="1">
      <alignment vertical="center"/>
    </xf>
    <xf numFmtId="0" fontId="3" fillId="9" borderId="1" xfId="0" applyFont="1" applyFill="1" applyBorder="1" applyAlignment="1">
      <alignment horizontal="center" vertical="center" wrapText="1"/>
    </xf>
    <xf numFmtId="0" fontId="5" fillId="9" borderId="1" xfId="0" applyFont="1" applyFill="1" applyBorder="1" applyAlignment="1">
      <alignment horizontal="left" vertical="center" wrapText="1"/>
    </xf>
    <xf numFmtId="177" fontId="7" fillId="0" borderId="1" xfId="49" applyNumberFormat="1" applyFont="1" applyFill="1" applyBorder="1" applyAlignment="1">
      <alignment horizontal="center" vertical="center" wrapText="1"/>
    </xf>
    <xf numFmtId="9" fontId="5" fillId="9" borderId="1" xfId="0" applyNumberFormat="1" applyFont="1" applyFill="1" applyBorder="1" applyAlignment="1">
      <alignment horizontal="center" vertical="center" wrapText="1"/>
    </xf>
    <xf numFmtId="9" fontId="8" fillId="0" borderId="1" xfId="49" applyNumberFormat="1" applyFont="1" applyFill="1" applyBorder="1" applyAlignment="1">
      <alignment horizontal="center" vertical="center" wrapText="1"/>
    </xf>
    <xf numFmtId="0" fontId="9" fillId="0" borderId="0" xfId="0" applyFont="1"/>
    <xf numFmtId="0" fontId="0" fillId="0" borderId="0" xfId="0" applyFont="1" applyAlignment="1">
      <alignment horizont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10" borderId="1"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12"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2" xfId="0" applyFont="1" applyFill="1" applyBorder="1" applyAlignment="1">
      <alignment horizontal="center" vertical="center" wrapText="1"/>
    </xf>
    <xf numFmtId="0" fontId="12" fillId="10" borderId="2" xfId="0" applyFont="1" applyFill="1" applyBorder="1" applyAlignment="1">
      <alignment horizontal="center" vertical="center" wrapText="1"/>
    </xf>
    <xf numFmtId="0" fontId="12" fillId="10" borderId="3" xfId="0" applyFont="1" applyFill="1" applyBorder="1" applyAlignment="1">
      <alignment horizontal="center" vertical="center" wrapText="1"/>
    </xf>
    <xf numFmtId="0" fontId="0" fillId="3" borderId="1" xfId="0" applyFont="1" applyFill="1" applyBorder="1" applyAlignment="1">
      <alignment horizontal="center"/>
    </xf>
    <xf numFmtId="0" fontId="9" fillId="0" borderId="1" xfId="0" applyFont="1" applyBorder="1" applyAlignment="1">
      <alignment horizontal="center"/>
    </xf>
    <xf numFmtId="0" fontId="0" fillId="0" borderId="1" xfId="0" applyFont="1" applyBorder="1" applyAlignment="1">
      <alignment horizontal="center"/>
    </xf>
    <xf numFmtId="0" fontId="0" fillId="1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10" borderId="2" xfId="0" applyFont="1" applyFill="1" applyBorder="1" applyAlignment="1">
      <alignment horizontal="center" vertical="center" wrapText="1"/>
    </xf>
    <xf numFmtId="0" fontId="0" fillId="10" borderId="3" xfId="0" applyFont="1" applyFill="1" applyBorder="1" applyAlignment="1">
      <alignment horizontal="center" vertical="center" wrapText="1"/>
    </xf>
    <xf numFmtId="10" fontId="4" fillId="9" borderId="1" xfId="0" applyNumberFormat="1" applyFont="1" applyFill="1" applyBorder="1" applyAlignment="1">
      <alignment horizontal="center" vertical="center" wrapText="1"/>
    </xf>
    <xf numFmtId="10" fontId="3" fillId="9" borderId="1" xfId="0" applyNumberFormat="1" applyFont="1" applyFill="1" applyBorder="1" applyAlignment="1">
      <alignment horizontal="center" vertical="center" wrapText="1"/>
    </xf>
    <xf numFmtId="0" fontId="0" fillId="0" borderId="0" xfId="0" applyFill="1"/>
    <xf numFmtId="0" fontId="12" fillId="0" borderId="0" xfId="0" applyFont="1"/>
    <xf numFmtId="0" fontId="0" fillId="0" borderId="0" xfId="0" applyAlignment="1">
      <alignment horizontal="left"/>
    </xf>
    <xf numFmtId="0" fontId="0" fillId="0" borderId="0" xfId="0" applyAlignment="1">
      <alignment horizontal="center"/>
    </xf>
    <xf numFmtId="0" fontId="0" fillId="0" borderId="0" xfId="0" applyFill="1" applyAlignment="1">
      <alignment horizontal="center"/>
    </xf>
    <xf numFmtId="0" fontId="0" fillId="0" borderId="0" xfId="0" applyBorder="1"/>
    <xf numFmtId="0" fontId="15" fillId="0" borderId="0" xfId="0" applyFont="1" applyFill="1" applyAlignment="1">
      <alignment vertical="center"/>
    </xf>
    <xf numFmtId="0" fontId="0" fillId="0" borderId="0" xfId="0" applyFont="1" applyFill="1" applyAlignment="1">
      <alignment vertical="center" wrapText="1"/>
    </xf>
    <xf numFmtId="0" fontId="12" fillId="0" borderId="0" xfId="0" applyFont="1" applyFill="1" applyAlignment="1">
      <alignment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0" fillId="0" borderId="0" xfId="0" applyFont="1" applyFill="1" applyAlignment="1">
      <alignment horizontal="left" vertical="center" wrapText="1"/>
    </xf>
    <xf numFmtId="0" fontId="0" fillId="0" borderId="5"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0" xfId="0" applyFont="1" applyFill="1" applyBorder="1" applyAlignment="1">
      <alignment vertical="center"/>
    </xf>
    <xf numFmtId="0" fontId="0" fillId="0" borderId="0" xfId="0" applyFont="1" applyFill="1" applyBorder="1" applyAlignment="1"/>
    <xf numFmtId="0" fontId="0" fillId="0" borderId="0" xfId="0" applyFont="1" applyFill="1" applyBorder="1"/>
    <xf numFmtId="0" fontId="12" fillId="0" borderId="0" xfId="0" applyFont="1" applyFill="1" applyBorder="1"/>
    <xf numFmtId="0" fontId="0" fillId="0" borderId="0" xfId="0" applyFont="1"/>
    <xf numFmtId="0" fontId="0" fillId="0" borderId="0" xfId="0" applyFont="1" applyAlignment="1">
      <alignment horizontal="left"/>
    </xf>
    <xf numFmtId="0" fontId="0" fillId="0" borderId="0" xfId="0" applyFont="1" applyFill="1" applyAlignment="1">
      <alignment horizontal="center"/>
    </xf>
    <xf numFmtId="0" fontId="16" fillId="0" borderId="0" xfId="0" applyFont="1" applyBorder="1" applyAlignment="1">
      <alignment horizontal="left" vertical="center" wrapText="1"/>
    </xf>
    <xf numFmtId="0" fontId="16" fillId="0" borderId="0" xfId="0" applyFont="1" applyFill="1" applyBorder="1" applyAlignment="1">
      <alignment horizontal="center" vertical="center" wrapText="1"/>
    </xf>
    <xf numFmtId="0" fontId="22" fillId="0" borderId="0" xfId="0" applyFont="1" applyBorder="1" applyAlignment="1">
      <alignment horizontal="center" vertical="center" wrapText="1"/>
    </xf>
    <xf numFmtId="0" fontId="18" fillId="0" borderId="0" xfId="0" applyFont="1" applyBorder="1" applyAlignment="1">
      <alignment horizontal="left" vertical="center" wrapText="1"/>
    </xf>
    <xf numFmtId="0" fontId="18" fillId="0" borderId="0"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23" fillId="0" borderId="0"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4" fillId="0" borderId="8"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9" xfId="0" applyFont="1" applyFill="1" applyBorder="1" applyAlignment="1">
      <alignment horizontal="center" vertical="center" wrapText="1"/>
    </xf>
    <xf numFmtId="0" fontId="25" fillId="0" borderId="1" xfId="0" applyFont="1" applyFill="1" applyBorder="1" applyAlignment="1">
      <alignment vertical="center" wrapText="1"/>
    </xf>
    <xf numFmtId="14" fontId="0" fillId="0" borderId="0" xfId="0" applyNumberFormat="1"/>
    <xf numFmtId="0" fontId="25" fillId="0" borderId="1" xfId="0" applyFont="1" applyFill="1" applyBorder="1" applyAlignment="1">
      <alignment horizontal="left" vertical="center" wrapText="1"/>
    </xf>
    <xf numFmtId="0" fontId="25" fillId="0" borderId="1"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0" fillId="10" borderId="0" xfId="0" applyFill="1"/>
    <xf numFmtId="0" fontId="12" fillId="0" borderId="4" xfId="0" applyFont="1" applyFill="1" applyBorder="1" applyAlignment="1">
      <alignment horizontal="left" vertical="center" wrapText="1"/>
    </xf>
    <xf numFmtId="0" fontId="0" fillId="10" borderId="0" xfId="0" applyFill="1" applyBorder="1"/>
    <xf numFmtId="0" fontId="0" fillId="0" borderId="0" xfId="0" applyFill="1" applyBorder="1"/>
    <xf numFmtId="0" fontId="12" fillId="0" borderId="3" xfId="0" applyFont="1" applyFill="1" applyBorder="1" applyAlignment="1">
      <alignment horizontal="left" vertical="center" wrapText="1"/>
    </xf>
    <xf numFmtId="0" fontId="12" fillId="0" borderId="6"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12" fillId="0" borderId="0" xfId="0" applyFont="1" applyFill="1" applyBorder="1" applyAlignment="1">
      <alignment horizontal="center" vertical="center" wrapText="1"/>
    </xf>
    <xf numFmtId="0" fontId="0" fillId="0" borderId="1" xfId="0" applyFont="1" applyFill="1" applyBorder="1" applyAlignment="1">
      <alignment horizontal="left"/>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9"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view="pageBreakPreview" zoomScaleNormal="85" topLeftCell="A11" workbookViewId="0">
      <selection activeCell="M15" sqref="M15"/>
    </sheetView>
  </sheetViews>
  <sheetFormatPr defaultColWidth="9" defaultRowHeight="15.75"/>
  <cols>
    <col min="1" max="1" width="6.125" customWidth="1"/>
    <col min="2" max="2" width="5.625" customWidth="1"/>
    <col min="3" max="3" width="6.75" customWidth="1"/>
    <col min="4" max="4" width="5.25" customWidth="1"/>
    <col min="5" max="5" width="7.25" customWidth="1"/>
    <col min="6" max="6" width="5.875" customWidth="1"/>
    <col min="7" max="7" width="9.875" style="89" customWidth="1"/>
    <col min="8" max="8" width="5.875" style="89" customWidth="1"/>
    <col min="9" max="9" width="20" customWidth="1"/>
    <col min="10" max="10" width="40.475" style="90" customWidth="1"/>
    <col min="11" max="11" width="9.125" style="91" customWidth="1"/>
    <col min="12" max="12" width="7.625" style="92" customWidth="1"/>
    <col min="13" max="13" width="45.525" style="90" customWidth="1"/>
    <col min="14" max="14" width="12.3416666666667" style="93" customWidth="1"/>
    <col min="16" max="16" width="10.375"/>
  </cols>
  <sheetData>
    <row r="1" ht="17.6" spans="1:13">
      <c r="A1" s="94" t="s">
        <v>0</v>
      </c>
      <c r="B1" s="95"/>
      <c r="C1" s="95"/>
      <c r="D1" s="95"/>
      <c r="E1" s="95"/>
      <c r="F1" s="95"/>
      <c r="G1" s="96"/>
      <c r="H1" s="96"/>
      <c r="I1" s="113"/>
      <c r="J1" s="114"/>
      <c r="K1" s="57"/>
      <c r="L1" s="115"/>
      <c r="M1" s="114"/>
    </row>
    <row r="2" ht="29.25" customHeight="1" spans="1:13">
      <c r="A2" s="97" t="s">
        <v>1</v>
      </c>
      <c r="B2" s="97"/>
      <c r="C2" s="97"/>
      <c r="D2" s="97"/>
      <c r="E2" s="97"/>
      <c r="F2" s="97"/>
      <c r="G2" s="98"/>
      <c r="H2" s="98"/>
      <c r="I2" s="97"/>
      <c r="J2" s="116"/>
      <c r="K2" s="97"/>
      <c r="L2" s="117"/>
      <c r="M2" s="116"/>
    </row>
    <row r="3" ht="12.75" customHeight="1" spans="1:13">
      <c r="A3" s="99"/>
      <c r="B3" s="99"/>
      <c r="C3" s="99"/>
      <c r="D3" s="99"/>
      <c r="E3" s="99"/>
      <c r="F3" s="99"/>
      <c r="G3" s="100"/>
      <c r="H3" s="100"/>
      <c r="I3" s="118"/>
      <c r="J3" s="119"/>
      <c r="K3" s="99"/>
      <c r="L3" s="120"/>
      <c r="M3" s="119"/>
    </row>
    <row r="4" ht="23.25" spans="1:13">
      <c r="A4" s="101" t="s">
        <v>2</v>
      </c>
      <c r="B4" s="101"/>
      <c r="C4" s="101"/>
      <c r="D4" s="101"/>
      <c r="E4" s="101"/>
      <c r="F4" s="101"/>
      <c r="G4" s="101"/>
      <c r="H4" s="101"/>
      <c r="I4" s="101"/>
      <c r="J4" s="121"/>
      <c r="K4" s="122"/>
      <c r="L4" s="122"/>
      <c r="M4" s="121"/>
    </row>
    <row r="5" ht="18.75" customHeight="1" spans="1:13">
      <c r="A5" s="102" t="s">
        <v>3</v>
      </c>
      <c r="B5" s="102"/>
      <c r="C5" s="102"/>
      <c r="D5" s="102"/>
      <c r="E5" s="102"/>
      <c r="F5" s="102"/>
      <c r="G5" s="102"/>
      <c r="H5" s="102"/>
      <c r="I5" s="102"/>
      <c r="J5" s="102"/>
      <c r="K5" s="102"/>
      <c r="L5" s="102"/>
      <c r="M5" s="102"/>
    </row>
    <row r="6" ht="18" customHeight="1" spans="1:13">
      <c r="A6" s="103" t="s">
        <v>4</v>
      </c>
      <c r="B6" s="103"/>
      <c r="C6" s="103"/>
      <c r="D6" s="103"/>
      <c r="E6" s="103"/>
      <c r="F6" s="103"/>
      <c r="G6" s="104"/>
      <c r="H6" s="104"/>
      <c r="I6" s="103"/>
      <c r="J6" s="123" t="s">
        <v>5</v>
      </c>
      <c r="K6" s="124" t="s">
        <v>6</v>
      </c>
      <c r="L6" s="125" t="s">
        <v>7</v>
      </c>
      <c r="M6" s="123" t="s">
        <v>8</v>
      </c>
    </row>
    <row r="7" ht="18.75" customHeight="1" spans="1:13">
      <c r="A7" s="105" t="s">
        <v>9</v>
      </c>
      <c r="B7" s="105"/>
      <c r="C7" s="105" t="s">
        <v>10</v>
      </c>
      <c r="D7" s="105"/>
      <c r="E7" s="105" t="s">
        <v>11</v>
      </c>
      <c r="F7" s="105"/>
      <c r="G7" s="104" t="s">
        <v>12</v>
      </c>
      <c r="H7" s="104"/>
      <c r="I7" s="123" t="s">
        <v>13</v>
      </c>
      <c r="J7" s="123"/>
      <c r="K7" s="126"/>
      <c r="L7" s="127"/>
      <c r="M7" s="123"/>
    </row>
    <row r="8" ht="27" customHeight="1" spans="1:13">
      <c r="A8" s="105" t="s">
        <v>14</v>
      </c>
      <c r="B8" s="105" t="s">
        <v>15</v>
      </c>
      <c r="C8" s="105" t="s">
        <v>14</v>
      </c>
      <c r="D8" s="105" t="s">
        <v>15</v>
      </c>
      <c r="E8" s="105" t="s">
        <v>14</v>
      </c>
      <c r="F8" s="105" t="s">
        <v>15</v>
      </c>
      <c r="G8" s="104" t="s">
        <v>14</v>
      </c>
      <c r="H8" s="105" t="s">
        <v>15</v>
      </c>
      <c r="I8" s="123"/>
      <c r="J8" s="123"/>
      <c r="K8" s="128"/>
      <c r="L8" s="129"/>
      <c r="M8" s="123"/>
    </row>
    <row r="9" ht="27" customHeight="1" spans="1:13">
      <c r="A9" s="106" t="s">
        <v>16</v>
      </c>
      <c r="B9" s="106">
        <v>100</v>
      </c>
      <c r="C9" s="106"/>
      <c r="D9" s="106">
        <v>100</v>
      </c>
      <c r="E9" s="106"/>
      <c r="F9" s="106">
        <v>100</v>
      </c>
      <c r="G9" s="107"/>
      <c r="H9" s="106">
        <v>100</v>
      </c>
      <c r="I9" s="130"/>
      <c r="J9" s="131"/>
      <c r="K9" s="128">
        <v>93</v>
      </c>
      <c r="L9" s="129">
        <f>SUM(L10:L33)</f>
        <v>85.3</v>
      </c>
      <c r="M9" s="131"/>
    </row>
    <row r="10" ht="112.5" spans="1:13">
      <c r="A10" s="67" t="s">
        <v>17</v>
      </c>
      <c r="B10" s="67">
        <v>18</v>
      </c>
      <c r="C10" s="67" t="s">
        <v>18</v>
      </c>
      <c r="D10" s="67">
        <v>4</v>
      </c>
      <c r="E10" s="67" t="s">
        <v>19</v>
      </c>
      <c r="F10" s="67">
        <v>4</v>
      </c>
      <c r="G10" s="67" t="s">
        <v>20</v>
      </c>
      <c r="H10" s="67">
        <v>4</v>
      </c>
      <c r="I10" s="132" t="s">
        <v>21</v>
      </c>
      <c r="J10" s="132" t="s">
        <v>22</v>
      </c>
      <c r="K10" s="67">
        <v>4</v>
      </c>
      <c r="L10" s="133">
        <v>3</v>
      </c>
      <c r="M10" s="132" t="s">
        <v>23</v>
      </c>
    </row>
    <row r="11" ht="45" spans="1:13">
      <c r="A11" s="67"/>
      <c r="B11" s="67"/>
      <c r="C11" s="67" t="s">
        <v>24</v>
      </c>
      <c r="D11" s="67">
        <v>8</v>
      </c>
      <c r="E11" s="69" t="s">
        <v>25</v>
      </c>
      <c r="F11" s="69">
        <v>4</v>
      </c>
      <c r="G11" s="67" t="s">
        <v>26</v>
      </c>
      <c r="H11" s="67">
        <v>2</v>
      </c>
      <c r="I11" s="134" t="s">
        <v>27</v>
      </c>
      <c r="J11" s="132" t="s">
        <v>28</v>
      </c>
      <c r="K11" s="67">
        <v>2</v>
      </c>
      <c r="L11" s="133">
        <v>2</v>
      </c>
      <c r="M11" s="132" t="s">
        <v>29</v>
      </c>
    </row>
    <row r="12" ht="56.25" spans="1:13">
      <c r="A12" s="67"/>
      <c r="B12" s="67"/>
      <c r="C12" s="67"/>
      <c r="D12" s="67"/>
      <c r="E12" s="66"/>
      <c r="F12" s="108"/>
      <c r="G12" s="67" t="s">
        <v>30</v>
      </c>
      <c r="H12" s="67">
        <v>2</v>
      </c>
      <c r="I12" s="134" t="s">
        <v>31</v>
      </c>
      <c r="J12" s="132" t="s">
        <v>32</v>
      </c>
      <c r="K12" s="67">
        <v>2</v>
      </c>
      <c r="L12" s="133">
        <v>1.5</v>
      </c>
      <c r="M12" s="132" t="s">
        <v>33</v>
      </c>
    </row>
    <row r="13" ht="120" customHeight="1" spans="1:16">
      <c r="A13" s="67"/>
      <c r="B13" s="67"/>
      <c r="C13" s="67"/>
      <c r="D13" s="67"/>
      <c r="E13" s="69" t="s">
        <v>34</v>
      </c>
      <c r="F13" s="69">
        <v>4</v>
      </c>
      <c r="G13" s="67" t="s">
        <v>35</v>
      </c>
      <c r="H13" s="67">
        <v>2</v>
      </c>
      <c r="I13" s="134" t="s">
        <v>36</v>
      </c>
      <c r="J13" s="132" t="s">
        <v>37</v>
      </c>
      <c r="K13" s="67">
        <v>2</v>
      </c>
      <c r="L13" s="133">
        <v>1.5</v>
      </c>
      <c r="M13" s="132" t="s">
        <v>38</v>
      </c>
      <c r="P13" s="135"/>
    </row>
    <row r="14" ht="73" customHeight="1" spans="1:16">
      <c r="A14" s="67"/>
      <c r="B14" s="67"/>
      <c r="C14" s="67"/>
      <c r="D14" s="67"/>
      <c r="E14" s="108"/>
      <c r="F14" s="108"/>
      <c r="G14" s="67" t="s">
        <v>39</v>
      </c>
      <c r="H14" s="67">
        <v>2</v>
      </c>
      <c r="I14" s="134" t="s">
        <v>40</v>
      </c>
      <c r="J14" s="132" t="s">
        <v>41</v>
      </c>
      <c r="K14" s="67">
        <v>2</v>
      </c>
      <c r="L14" s="133">
        <v>1.5</v>
      </c>
      <c r="M14" s="132" t="s">
        <v>42</v>
      </c>
      <c r="P14" s="135"/>
    </row>
    <row r="15" ht="137" customHeight="1" spans="1:13">
      <c r="A15" s="67"/>
      <c r="B15" s="67"/>
      <c r="C15" s="67" t="s">
        <v>43</v>
      </c>
      <c r="D15" s="107">
        <v>6</v>
      </c>
      <c r="E15" s="67" t="s">
        <v>44</v>
      </c>
      <c r="F15" s="67">
        <v>4</v>
      </c>
      <c r="G15" s="67" t="s">
        <v>45</v>
      </c>
      <c r="H15" s="67">
        <v>4</v>
      </c>
      <c r="I15" s="134" t="s">
        <v>46</v>
      </c>
      <c r="J15" s="136" t="s">
        <v>47</v>
      </c>
      <c r="K15" s="137">
        <v>4</v>
      </c>
      <c r="L15" s="138">
        <v>3</v>
      </c>
      <c r="M15" s="132" t="s">
        <v>48</v>
      </c>
    </row>
    <row r="16" ht="56.25" spans="1:13">
      <c r="A16" s="67"/>
      <c r="B16" s="67"/>
      <c r="C16" s="67"/>
      <c r="D16" s="107"/>
      <c r="E16" s="67" t="s">
        <v>49</v>
      </c>
      <c r="F16" s="67">
        <v>2</v>
      </c>
      <c r="G16" s="67" t="s">
        <v>50</v>
      </c>
      <c r="H16" s="67">
        <v>2</v>
      </c>
      <c r="I16" s="134" t="s">
        <v>51</v>
      </c>
      <c r="J16" s="132" t="s">
        <v>52</v>
      </c>
      <c r="K16" s="67">
        <v>2</v>
      </c>
      <c r="L16" s="133">
        <v>2</v>
      </c>
      <c r="M16" s="132" t="s">
        <v>53</v>
      </c>
    </row>
    <row r="17" ht="82" customHeight="1" spans="1:15">
      <c r="A17" s="69" t="s">
        <v>54</v>
      </c>
      <c r="B17" s="69">
        <v>22</v>
      </c>
      <c r="C17" s="67" t="s">
        <v>55</v>
      </c>
      <c r="D17" s="67">
        <v>14</v>
      </c>
      <c r="E17" s="69" t="s">
        <v>56</v>
      </c>
      <c r="F17" s="69">
        <v>5</v>
      </c>
      <c r="G17" s="67" t="s">
        <v>57</v>
      </c>
      <c r="H17" s="67">
        <v>3</v>
      </c>
      <c r="I17" s="139" t="s">
        <v>58</v>
      </c>
      <c r="J17" s="132" t="s">
        <v>59</v>
      </c>
      <c r="K17" s="67">
        <v>3</v>
      </c>
      <c r="L17" s="133">
        <v>3</v>
      </c>
      <c r="M17" s="132" t="s">
        <v>60</v>
      </c>
      <c r="O17" s="140"/>
    </row>
    <row r="18" ht="94" customHeight="1" spans="1:14">
      <c r="A18" s="66"/>
      <c r="B18" s="66"/>
      <c r="C18" s="67"/>
      <c r="D18" s="67"/>
      <c r="E18" s="108"/>
      <c r="F18" s="108"/>
      <c r="G18" s="67" t="s">
        <v>61</v>
      </c>
      <c r="H18" s="67">
        <v>2</v>
      </c>
      <c r="I18" s="141"/>
      <c r="J18" s="132" t="s">
        <v>62</v>
      </c>
      <c r="K18" s="67">
        <v>2</v>
      </c>
      <c r="L18" s="133">
        <v>2</v>
      </c>
      <c r="M18" s="132" t="s">
        <v>63</v>
      </c>
      <c r="N18" s="142"/>
    </row>
    <row r="19" s="88" customFormat="1" ht="90" spans="1:14">
      <c r="A19" s="66"/>
      <c r="B19" s="66"/>
      <c r="C19" s="67"/>
      <c r="D19" s="67"/>
      <c r="E19" s="68" t="s">
        <v>64</v>
      </c>
      <c r="F19" s="69">
        <v>5</v>
      </c>
      <c r="G19" s="67" t="s">
        <v>65</v>
      </c>
      <c r="H19" s="67">
        <v>5</v>
      </c>
      <c r="I19" s="139" t="s">
        <v>66</v>
      </c>
      <c r="J19" s="132" t="s">
        <v>67</v>
      </c>
      <c r="K19" s="67">
        <v>5</v>
      </c>
      <c r="L19" s="133">
        <v>5</v>
      </c>
      <c r="M19" s="132" t="s">
        <v>68</v>
      </c>
      <c r="N19" s="143"/>
    </row>
    <row r="20" ht="119" customHeight="1" spans="1:13">
      <c r="A20" s="66"/>
      <c r="B20" s="66"/>
      <c r="C20" s="67"/>
      <c r="D20" s="67"/>
      <c r="E20" s="67" t="s">
        <v>69</v>
      </c>
      <c r="F20" s="67">
        <v>4</v>
      </c>
      <c r="G20" s="67" t="s">
        <v>70</v>
      </c>
      <c r="H20" s="67">
        <v>4</v>
      </c>
      <c r="I20" s="132" t="s">
        <v>71</v>
      </c>
      <c r="J20" s="132" t="s">
        <v>72</v>
      </c>
      <c r="K20" s="67">
        <v>4</v>
      </c>
      <c r="L20" s="133">
        <v>4</v>
      </c>
      <c r="M20" s="132" t="s">
        <v>73</v>
      </c>
    </row>
    <row r="21" ht="90" spans="1:13">
      <c r="A21" s="66"/>
      <c r="B21" s="66"/>
      <c r="C21" s="69" t="s">
        <v>74</v>
      </c>
      <c r="D21" s="69">
        <v>8</v>
      </c>
      <c r="E21" s="67" t="s">
        <v>75</v>
      </c>
      <c r="F21" s="67">
        <v>4</v>
      </c>
      <c r="G21" s="67" t="s">
        <v>76</v>
      </c>
      <c r="H21" s="67">
        <v>4</v>
      </c>
      <c r="I21" s="132" t="s">
        <v>77</v>
      </c>
      <c r="J21" s="132" t="s">
        <v>78</v>
      </c>
      <c r="K21" s="67">
        <v>4</v>
      </c>
      <c r="L21" s="133">
        <v>4</v>
      </c>
      <c r="M21" s="132" t="s">
        <v>79</v>
      </c>
    </row>
    <row r="22" ht="101" customHeight="1" spans="1:13">
      <c r="A22" s="66"/>
      <c r="B22" s="66"/>
      <c r="C22" s="66"/>
      <c r="D22" s="66"/>
      <c r="E22" s="67" t="s">
        <v>80</v>
      </c>
      <c r="F22" s="67">
        <v>2</v>
      </c>
      <c r="G22" s="67" t="s">
        <v>81</v>
      </c>
      <c r="H22" s="67">
        <v>2</v>
      </c>
      <c r="I22" s="132" t="s">
        <v>82</v>
      </c>
      <c r="J22" s="132" t="s">
        <v>83</v>
      </c>
      <c r="K22" s="67">
        <v>2</v>
      </c>
      <c r="L22" s="133">
        <v>1</v>
      </c>
      <c r="M22" s="132" t="s">
        <v>84</v>
      </c>
    </row>
    <row r="23" ht="144" customHeight="1" spans="1:13">
      <c r="A23" s="108"/>
      <c r="B23" s="108"/>
      <c r="C23" s="66"/>
      <c r="D23" s="66"/>
      <c r="E23" s="67" t="s">
        <v>85</v>
      </c>
      <c r="F23" s="67">
        <v>2</v>
      </c>
      <c r="G23" s="67" t="s">
        <v>86</v>
      </c>
      <c r="H23" s="67">
        <v>2</v>
      </c>
      <c r="I23" s="132" t="s">
        <v>87</v>
      </c>
      <c r="J23" s="132" t="s">
        <v>88</v>
      </c>
      <c r="K23" s="67">
        <v>2</v>
      </c>
      <c r="L23" s="133">
        <v>1.3</v>
      </c>
      <c r="M23" s="132" t="s">
        <v>89</v>
      </c>
    </row>
    <row r="24" ht="33.75" spans="1:13">
      <c r="A24" s="69" t="s">
        <v>90</v>
      </c>
      <c r="B24" s="69">
        <v>30</v>
      </c>
      <c r="C24" s="69" t="s">
        <v>91</v>
      </c>
      <c r="D24" s="69">
        <v>8</v>
      </c>
      <c r="E24" s="67" t="s">
        <v>92</v>
      </c>
      <c r="F24" s="67">
        <v>5</v>
      </c>
      <c r="G24" s="67" t="s">
        <v>92</v>
      </c>
      <c r="H24" s="67">
        <v>5</v>
      </c>
      <c r="I24" s="132" t="s">
        <v>93</v>
      </c>
      <c r="J24" s="132" t="s">
        <v>94</v>
      </c>
      <c r="K24" s="67">
        <v>5</v>
      </c>
      <c r="L24" s="133">
        <v>5</v>
      </c>
      <c r="M24" s="132" t="s">
        <v>95</v>
      </c>
    </row>
    <row r="25" ht="104" customHeight="1" spans="1:13">
      <c r="A25" s="66"/>
      <c r="B25" s="66"/>
      <c r="C25" s="108"/>
      <c r="D25" s="108"/>
      <c r="E25" s="67" t="s">
        <v>96</v>
      </c>
      <c r="F25" s="67">
        <v>3</v>
      </c>
      <c r="G25" s="66" t="s">
        <v>97</v>
      </c>
      <c r="H25" s="66">
        <v>3</v>
      </c>
      <c r="I25" s="144" t="s">
        <v>98</v>
      </c>
      <c r="J25" s="132" t="s">
        <v>99</v>
      </c>
      <c r="K25" s="67">
        <v>3</v>
      </c>
      <c r="L25" s="133">
        <v>3</v>
      </c>
      <c r="M25" s="132" t="s">
        <v>100</v>
      </c>
    </row>
    <row r="26" ht="22.5" spans="1:14">
      <c r="A26" s="66"/>
      <c r="B26" s="66"/>
      <c r="C26" s="67" t="s">
        <v>101</v>
      </c>
      <c r="D26" s="67">
        <v>22</v>
      </c>
      <c r="E26" s="69" t="s">
        <v>102</v>
      </c>
      <c r="F26" s="67">
        <v>22</v>
      </c>
      <c r="G26" s="67" t="s">
        <v>103</v>
      </c>
      <c r="H26" s="67">
        <v>22</v>
      </c>
      <c r="I26" s="132" t="s">
        <v>104</v>
      </c>
      <c r="J26" s="139" t="s">
        <v>105</v>
      </c>
      <c r="K26" s="67">
        <v>8</v>
      </c>
      <c r="L26" s="145">
        <v>22</v>
      </c>
      <c r="M26" s="132" t="s">
        <v>106</v>
      </c>
      <c r="N26" s="146"/>
    </row>
    <row r="27" ht="22.5" spans="1:14">
      <c r="A27" s="66"/>
      <c r="B27" s="66"/>
      <c r="C27" s="67"/>
      <c r="D27" s="67"/>
      <c r="E27" s="108"/>
      <c r="F27" s="67"/>
      <c r="G27" s="67" t="s">
        <v>107</v>
      </c>
      <c r="H27" s="67"/>
      <c r="I27" s="132" t="s">
        <v>108</v>
      </c>
      <c r="J27" s="144"/>
      <c r="K27" s="67">
        <v>7</v>
      </c>
      <c r="L27" s="147"/>
      <c r="M27" s="132"/>
      <c r="N27" s="146"/>
    </row>
    <row r="28" ht="22.5" spans="1:14">
      <c r="A28" s="108"/>
      <c r="B28" s="108"/>
      <c r="C28" s="67"/>
      <c r="D28" s="67"/>
      <c r="E28" s="67" t="s">
        <v>109</v>
      </c>
      <c r="F28" s="67"/>
      <c r="G28" s="67" t="s">
        <v>110</v>
      </c>
      <c r="H28" s="67"/>
      <c r="I28" s="132" t="s">
        <v>111</v>
      </c>
      <c r="J28" s="141"/>
      <c r="K28" s="67">
        <v>7</v>
      </c>
      <c r="L28" s="148"/>
      <c r="M28" s="132"/>
      <c r="N28" s="146"/>
    </row>
    <row r="29" spans="1:13">
      <c r="A29" s="67" t="s">
        <v>112</v>
      </c>
      <c r="B29" s="67">
        <v>30</v>
      </c>
      <c r="C29" s="67" t="s">
        <v>113</v>
      </c>
      <c r="D29" s="67">
        <v>25</v>
      </c>
      <c r="E29" s="67" t="s">
        <v>114</v>
      </c>
      <c r="F29" s="67">
        <v>20</v>
      </c>
      <c r="G29" s="67" t="s">
        <v>115</v>
      </c>
      <c r="H29" s="67">
        <v>20</v>
      </c>
      <c r="I29" s="132" t="s">
        <v>116</v>
      </c>
      <c r="J29" s="132" t="s">
        <v>117</v>
      </c>
      <c r="K29" s="69">
        <v>15</v>
      </c>
      <c r="L29" s="133">
        <v>13</v>
      </c>
      <c r="M29" s="132" t="s">
        <v>118</v>
      </c>
    </row>
    <row r="30" spans="1:13">
      <c r="A30" s="67"/>
      <c r="B30" s="67"/>
      <c r="C30" s="67"/>
      <c r="D30" s="67"/>
      <c r="E30" s="67" t="s">
        <v>119</v>
      </c>
      <c r="F30" s="67"/>
      <c r="G30" s="67" t="s">
        <v>115</v>
      </c>
      <c r="H30" s="67"/>
      <c r="I30" s="149"/>
      <c r="J30" s="132"/>
      <c r="K30" s="66"/>
      <c r="L30" s="133"/>
      <c r="M30" s="132"/>
    </row>
    <row r="31" spans="1:13">
      <c r="A31" s="67"/>
      <c r="B31" s="67"/>
      <c r="C31" s="67"/>
      <c r="D31" s="67"/>
      <c r="E31" s="67" t="s">
        <v>120</v>
      </c>
      <c r="F31" s="67"/>
      <c r="G31" s="67" t="s">
        <v>115</v>
      </c>
      <c r="H31" s="67"/>
      <c r="I31" s="149"/>
      <c r="J31" s="132"/>
      <c r="K31" s="108"/>
      <c r="L31" s="133"/>
      <c r="M31" s="132"/>
    </row>
    <row r="32" ht="78.75" spans="1:13">
      <c r="A32" s="67"/>
      <c r="B32" s="67"/>
      <c r="C32" s="67"/>
      <c r="D32" s="67"/>
      <c r="E32" s="67" t="s">
        <v>121</v>
      </c>
      <c r="F32" s="67">
        <v>5</v>
      </c>
      <c r="G32" s="67" t="s">
        <v>115</v>
      </c>
      <c r="H32" s="67">
        <v>5</v>
      </c>
      <c r="I32" s="132" t="s">
        <v>122</v>
      </c>
      <c r="J32" s="132" t="s">
        <v>123</v>
      </c>
      <c r="K32" s="67">
        <v>3</v>
      </c>
      <c r="L32" s="133">
        <v>3</v>
      </c>
      <c r="M32" s="132" t="s">
        <v>124</v>
      </c>
    </row>
    <row r="33" ht="56.25" spans="1:13">
      <c r="A33" s="67"/>
      <c r="B33" s="67"/>
      <c r="C33" s="67" t="s">
        <v>125</v>
      </c>
      <c r="D33" s="67">
        <v>5</v>
      </c>
      <c r="E33" s="67" t="s">
        <v>126</v>
      </c>
      <c r="F33" s="67">
        <v>5</v>
      </c>
      <c r="G33" s="67" t="s">
        <v>127</v>
      </c>
      <c r="H33" s="67">
        <v>5</v>
      </c>
      <c r="I33" s="132" t="s">
        <v>128</v>
      </c>
      <c r="J33" s="132" t="s">
        <v>129</v>
      </c>
      <c r="K33" s="67">
        <v>5</v>
      </c>
      <c r="L33" s="133">
        <v>4.5</v>
      </c>
      <c r="M33" s="132" t="s">
        <v>130</v>
      </c>
    </row>
    <row r="34" ht="27" customHeight="1" spans="1:13">
      <c r="A34" s="109" t="s">
        <v>131</v>
      </c>
      <c r="B34" s="109"/>
      <c r="C34" s="110"/>
      <c r="D34" s="110"/>
      <c r="E34" s="110"/>
      <c r="F34" s="111"/>
      <c r="G34" s="112"/>
      <c r="H34" s="112"/>
      <c r="I34" s="111"/>
      <c r="J34" s="146"/>
      <c r="K34" s="150"/>
      <c r="L34" s="150"/>
      <c r="M34" s="151"/>
    </row>
  </sheetData>
  <mergeCells count="56">
    <mergeCell ref="A2:M2"/>
    <mergeCell ref="A4:I4"/>
    <mergeCell ref="A5:M5"/>
    <mergeCell ref="A6:I6"/>
    <mergeCell ref="A7:B7"/>
    <mergeCell ref="C7:D7"/>
    <mergeCell ref="E7:F7"/>
    <mergeCell ref="G7:H7"/>
    <mergeCell ref="A10:A16"/>
    <mergeCell ref="A17:A23"/>
    <mergeCell ref="A24:A28"/>
    <mergeCell ref="A29:A33"/>
    <mergeCell ref="B10:B16"/>
    <mergeCell ref="B17:B23"/>
    <mergeCell ref="B24:B28"/>
    <mergeCell ref="B29:B33"/>
    <mergeCell ref="C11:C14"/>
    <mergeCell ref="C15:C16"/>
    <mergeCell ref="C17:C20"/>
    <mergeCell ref="C21:C23"/>
    <mergeCell ref="C24:C25"/>
    <mergeCell ref="C26:C28"/>
    <mergeCell ref="C29:C32"/>
    <mergeCell ref="D11:D14"/>
    <mergeCell ref="D15:D16"/>
    <mergeCell ref="D17:D20"/>
    <mergeCell ref="D21:D23"/>
    <mergeCell ref="D24:D25"/>
    <mergeCell ref="D26:D28"/>
    <mergeCell ref="D29:D32"/>
    <mergeCell ref="E11:E12"/>
    <mergeCell ref="E13:E14"/>
    <mergeCell ref="E17:E18"/>
    <mergeCell ref="E26:E27"/>
    <mergeCell ref="F11:F12"/>
    <mergeCell ref="F13:F14"/>
    <mergeCell ref="F17:F18"/>
    <mergeCell ref="F26:F28"/>
    <mergeCell ref="F29:F31"/>
    <mergeCell ref="H26:H28"/>
    <mergeCell ref="H29:H31"/>
    <mergeCell ref="I7:I8"/>
    <mergeCell ref="I17:I18"/>
    <mergeCell ref="I29:I31"/>
    <mergeCell ref="J6:J8"/>
    <mergeCell ref="J26:J28"/>
    <mergeCell ref="J29:J31"/>
    <mergeCell ref="K6:K8"/>
    <mergeCell ref="K29:K31"/>
    <mergeCell ref="L6:L8"/>
    <mergeCell ref="L26:L28"/>
    <mergeCell ref="L29:L31"/>
    <mergeCell ref="M6:M8"/>
    <mergeCell ref="M26:M28"/>
    <mergeCell ref="M29:M31"/>
    <mergeCell ref="N26:N28"/>
  </mergeCells>
  <printOptions horizontalCentered="1"/>
  <pageMargins left="0.550694444444444" right="0.236111111111111" top="0.432638888888889" bottom="0.472222222222222" header="0.550694444444444" footer="0.275"/>
  <pageSetup paperSize="9" scale="74" firstPageNumber="14" fitToHeight="0" orientation="landscape" useFirstPageNumber="1" horizontalDpi="600" vertic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tabSelected="1" workbookViewId="0">
      <selection activeCell="O12" sqref="O12"/>
    </sheetView>
  </sheetViews>
  <sheetFormatPr defaultColWidth="9" defaultRowHeight="15.75"/>
  <cols>
    <col min="9" max="12" width="9" style="57"/>
    <col min="16" max="16" width="11.15" customWidth="1"/>
    <col min="17" max="17" width="10.7166666666667" customWidth="1"/>
    <col min="18" max="18" width="12.6416666666667" customWidth="1"/>
    <col min="19" max="19" width="9.825" customWidth="1"/>
  </cols>
  <sheetData>
    <row r="1" spans="1:12">
      <c r="A1" s="58" t="s">
        <v>9</v>
      </c>
      <c r="B1" s="58"/>
      <c r="C1" s="58" t="s">
        <v>10</v>
      </c>
      <c r="D1" s="58"/>
      <c r="E1" s="58" t="s">
        <v>11</v>
      </c>
      <c r="F1" s="58"/>
      <c r="G1" s="59" t="s">
        <v>12</v>
      </c>
      <c r="H1" s="59"/>
      <c r="I1" s="72" t="s">
        <v>12</v>
      </c>
      <c r="J1" s="72" t="s">
        <v>11</v>
      </c>
      <c r="K1" s="72" t="s">
        <v>10</v>
      </c>
      <c r="L1" s="72" t="s">
        <v>9</v>
      </c>
    </row>
    <row r="2" spans="1:12">
      <c r="A2" s="58" t="s">
        <v>14</v>
      </c>
      <c r="B2" s="58" t="s">
        <v>15</v>
      </c>
      <c r="C2" s="58" t="s">
        <v>14</v>
      </c>
      <c r="D2" s="58" t="s">
        <v>15</v>
      </c>
      <c r="E2" s="58" t="s">
        <v>14</v>
      </c>
      <c r="F2" s="58" t="s">
        <v>15</v>
      </c>
      <c r="G2" s="59" t="s">
        <v>14</v>
      </c>
      <c r="H2" s="58" t="s">
        <v>15</v>
      </c>
      <c r="I2" s="72"/>
      <c r="J2" s="72"/>
      <c r="K2" s="72"/>
      <c r="L2" s="72"/>
    </row>
    <row r="3" s="56" customFormat="1" ht="30" customHeight="1" spans="1:19">
      <c r="A3" s="58" t="s">
        <v>16</v>
      </c>
      <c r="B3" s="58">
        <v>100</v>
      </c>
      <c r="C3" s="58"/>
      <c r="D3" s="58">
        <v>100</v>
      </c>
      <c r="E3" s="58"/>
      <c r="F3" s="58">
        <v>100</v>
      </c>
      <c r="G3" s="59"/>
      <c r="H3" s="58">
        <v>100</v>
      </c>
      <c r="I3" s="73">
        <f>SUM(I4:I27)</f>
        <v>85.3</v>
      </c>
      <c r="J3" s="73">
        <f>SUM(J4:J27)</f>
        <v>85.3</v>
      </c>
      <c r="K3" s="73">
        <f>SUM(K4:K27)</f>
        <v>85.3</v>
      </c>
      <c r="L3" s="73">
        <f>SUM(L4:L27)</f>
        <v>85.3</v>
      </c>
      <c r="P3" s="51" t="s">
        <v>132</v>
      </c>
      <c r="Q3" s="51" t="s">
        <v>133</v>
      </c>
      <c r="R3" s="51" t="s">
        <v>134</v>
      </c>
      <c r="S3" s="51" t="s">
        <v>135</v>
      </c>
    </row>
    <row r="4" ht="26" customHeight="1" spans="1:19">
      <c r="A4" s="60" t="s">
        <v>17</v>
      </c>
      <c r="B4" s="60">
        <v>18</v>
      </c>
      <c r="C4" s="60" t="s">
        <v>18</v>
      </c>
      <c r="D4" s="61">
        <v>4</v>
      </c>
      <c r="E4" s="60" t="s">
        <v>19</v>
      </c>
      <c r="F4" s="61">
        <v>4</v>
      </c>
      <c r="G4" s="60" t="s">
        <v>20</v>
      </c>
      <c r="H4" s="61">
        <v>4</v>
      </c>
      <c r="I4" s="74">
        <f>评分表!L10</f>
        <v>3</v>
      </c>
      <c r="J4" s="75">
        <f>SUM(I4)</f>
        <v>3</v>
      </c>
      <c r="K4" s="75">
        <f>J4</f>
        <v>3</v>
      </c>
      <c r="L4" s="76">
        <f>SUM(K4:K10)</f>
        <v>14.5</v>
      </c>
      <c r="P4" s="31" t="s">
        <v>136</v>
      </c>
      <c r="Q4" s="31">
        <v>18</v>
      </c>
      <c r="R4" s="31">
        <f>L4</f>
        <v>14.5</v>
      </c>
      <c r="S4" s="86">
        <f>R4/Q4</f>
        <v>0.805555555555556</v>
      </c>
    </row>
    <row r="5" spans="1:19">
      <c r="A5" s="60"/>
      <c r="B5" s="60"/>
      <c r="C5" s="60" t="s">
        <v>24</v>
      </c>
      <c r="D5" s="60">
        <v>8</v>
      </c>
      <c r="E5" s="62" t="s">
        <v>25</v>
      </c>
      <c r="F5" s="62">
        <v>4</v>
      </c>
      <c r="G5" s="60" t="s">
        <v>26</v>
      </c>
      <c r="H5" s="60">
        <v>2</v>
      </c>
      <c r="I5" s="74">
        <f>评分表!L11</f>
        <v>2</v>
      </c>
      <c r="J5" s="77">
        <f>SUM(I5:I6)</f>
        <v>3.5</v>
      </c>
      <c r="K5" s="76">
        <f>SUM(J5:J8)</f>
        <v>6.5</v>
      </c>
      <c r="L5" s="76"/>
      <c r="P5" s="31" t="s">
        <v>137</v>
      </c>
      <c r="Q5" s="31">
        <v>22</v>
      </c>
      <c r="R5" s="34">
        <f>L11</f>
        <v>20.3</v>
      </c>
      <c r="S5" s="86">
        <f>R5/Q5</f>
        <v>0.922727272727273</v>
      </c>
    </row>
    <row r="6" spans="1:19">
      <c r="A6" s="60"/>
      <c r="B6" s="60"/>
      <c r="C6" s="60"/>
      <c r="D6" s="60"/>
      <c r="E6" s="63"/>
      <c r="F6" s="64"/>
      <c r="G6" s="60" t="s">
        <v>30</v>
      </c>
      <c r="H6" s="60">
        <v>2</v>
      </c>
      <c r="I6" s="74">
        <f>评分表!L12</f>
        <v>1.5</v>
      </c>
      <c r="J6" s="78"/>
      <c r="K6" s="76"/>
      <c r="L6" s="76"/>
      <c r="P6" s="31"/>
      <c r="Q6" s="31"/>
      <c r="R6" s="34"/>
      <c r="S6" s="86"/>
    </row>
    <row r="7" spans="1:19">
      <c r="A7" s="60"/>
      <c r="B7" s="60"/>
      <c r="C7" s="60"/>
      <c r="D7" s="60"/>
      <c r="E7" s="62" t="s">
        <v>34</v>
      </c>
      <c r="F7" s="62">
        <v>4</v>
      </c>
      <c r="G7" s="60" t="s">
        <v>35</v>
      </c>
      <c r="H7" s="60">
        <v>2</v>
      </c>
      <c r="I7" s="74">
        <f>评分表!L13</f>
        <v>1.5</v>
      </c>
      <c r="J7" s="77">
        <f>SUM(I7:I8)</f>
        <v>3</v>
      </c>
      <c r="K7" s="76"/>
      <c r="L7" s="76"/>
      <c r="P7" s="31"/>
      <c r="Q7" s="31"/>
      <c r="R7" s="34"/>
      <c r="S7" s="86"/>
    </row>
    <row r="8" ht="33" customHeight="1" spans="1:19">
      <c r="A8" s="60"/>
      <c r="B8" s="60"/>
      <c r="C8" s="60"/>
      <c r="D8" s="60"/>
      <c r="E8" s="64"/>
      <c r="F8" s="64"/>
      <c r="G8" s="60" t="s">
        <v>39</v>
      </c>
      <c r="H8" s="60">
        <v>2</v>
      </c>
      <c r="I8" s="74">
        <f>评分表!L14</f>
        <v>1.5</v>
      </c>
      <c r="J8" s="78"/>
      <c r="K8" s="76"/>
      <c r="L8" s="76"/>
      <c r="P8" s="34" t="s">
        <v>138</v>
      </c>
      <c r="Q8" s="31">
        <v>30</v>
      </c>
      <c r="R8" s="34">
        <f>L18</f>
        <v>30</v>
      </c>
      <c r="S8" s="86">
        <f>R8/Q8</f>
        <v>1</v>
      </c>
    </row>
    <row r="9" ht="22.5" spans="1:19">
      <c r="A9" s="60"/>
      <c r="B9" s="60"/>
      <c r="C9" s="60" t="s">
        <v>43</v>
      </c>
      <c r="D9" s="65">
        <v>6</v>
      </c>
      <c r="E9" s="60" t="s">
        <v>44</v>
      </c>
      <c r="F9" s="60">
        <v>4</v>
      </c>
      <c r="G9" s="60" t="s">
        <v>45</v>
      </c>
      <c r="H9" s="60">
        <v>4</v>
      </c>
      <c r="I9" s="74">
        <f>评分表!L15</f>
        <v>3</v>
      </c>
      <c r="J9" s="76">
        <f>SUM(I9)</f>
        <v>3</v>
      </c>
      <c r="K9" s="79">
        <f>SUM(J9:J10)</f>
        <v>5</v>
      </c>
      <c r="L9" s="76"/>
      <c r="P9" s="34" t="s">
        <v>139</v>
      </c>
      <c r="Q9" s="34">
        <v>30</v>
      </c>
      <c r="R9" s="34">
        <f>L23</f>
        <v>20.5</v>
      </c>
      <c r="S9" s="86">
        <f>R9/Q9</f>
        <v>0.683333333333333</v>
      </c>
    </row>
    <row r="10" ht="31.5" spans="1:19">
      <c r="A10" s="60"/>
      <c r="B10" s="60"/>
      <c r="C10" s="60"/>
      <c r="D10" s="65"/>
      <c r="E10" s="60" t="s">
        <v>49</v>
      </c>
      <c r="F10" s="60">
        <v>2</v>
      </c>
      <c r="G10" s="60" t="s">
        <v>50</v>
      </c>
      <c r="H10" s="60">
        <v>2</v>
      </c>
      <c r="I10" s="74">
        <f>评分表!L16</f>
        <v>2</v>
      </c>
      <c r="J10" s="76">
        <f>SUM(I10)</f>
        <v>2</v>
      </c>
      <c r="K10" s="79"/>
      <c r="L10" s="76"/>
      <c r="P10" s="51" t="s">
        <v>140</v>
      </c>
      <c r="Q10" s="51">
        <v>100</v>
      </c>
      <c r="R10" s="46">
        <f>SUM(R4:R9)</f>
        <v>85.3</v>
      </c>
      <c r="S10" s="87">
        <f>R10/Q10</f>
        <v>0.853</v>
      </c>
    </row>
    <row r="11" spans="1:12">
      <c r="A11" s="62" t="s">
        <v>54</v>
      </c>
      <c r="B11" s="62">
        <v>22</v>
      </c>
      <c r="C11" s="60" t="s">
        <v>55</v>
      </c>
      <c r="D11" s="60">
        <v>14</v>
      </c>
      <c r="E11" s="62" t="s">
        <v>56</v>
      </c>
      <c r="F11" s="62">
        <v>5</v>
      </c>
      <c r="G11" s="60" t="s">
        <v>57</v>
      </c>
      <c r="H11" s="60">
        <v>3</v>
      </c>
      <c r="I11" s="74">
        <f>评分表!L17</f>
        <v>3</v>
      </c>
      <c r="J11" s="77">
        <f>SUM(I11:I12)</f>
        <v>5</v>
      </c>
      <c r="K11" s="76">
        <f>SUM(J11:J14)</f>
        <v>14</v>
      </c>
      <c r="L11" s="77">
        <f>SUM(K11:K17)</f>
        <v>20.3</v>
      </c>
    </row>
    <row r="12" ht="22.5" spans="1:12">
      <c r="A12" s="63"/>
      <c r="B12" s="63"/>
      <c r="C12" s="60"/>
      <c r="D12" s="60"/>
      <c r="E12" s="64"/>
      <c r="F12" s="64"/>
      <c r="G12" s="60" t="s">
        <v>61</v>
      </c>
      <c r="H12" s="60">
        <v>2</v>
      </c>
      <c r="I12" s="74">
        <f>评分表!L18</f>
        <v>2</v>
      </c>
      <c r="J12" s="78"/>
      <c r="K12" s="76"/>
      <c r="L12" s="80"/>
    </row>
    <row r="13" ht="45" spans="1:12">
      <c r="A13" s="66"/>
      <c r="B13" s="66"/>
      <c r="C13" s="67"/>
      <c r="D13" s="67"/>
      <c r="E13" s="68" t="s">
        <v>64</v>
      </c>
      <c r="F13" s="69">
        <v>5</v>
      </c>
      <c r="G13" s="67" t="s">
        <v>65</v>
      </c>
      <c r="H13" s="67">
        <v>5</v>
      </c>
      <c r="I13" s="74">
        <f>评分表!L19</f>
        <v>5</v>
      </c>
      <c r="J13" s="81">
        <f>SUM(I13)</f>
        <v>5</v>
      </c>
      <c r="K13" s="82"/>
      <c r="L13" s="83"/>
    </row>
    <row r="14" ht="22.5" spans="1:12">
      <c r="A14" s="63"/>
      <c r="B14" s="63"/>
      <c r="C14" s="60"/>
      <c r="D14" s="60"/>
      <c r="E14" s="60" t="s">
        <v>69</v>
      </c>
      <c r="F14" s="60">
        <v>4</v>
      </c>
      <c r="G14" s="60" t="s">
        <v>70</v>
      </c>
      <c r="H14" s="60">
        <v>4</v>
      </c>
      <c r="I14" s="74">
        <f>评分表!L20</f>
        <v>4</v>
      </c>
      <c r="J14" s="76">
        <f t="shared" ref="J14:J19" si="0">I14</f>
        <v>4</v>
      </c>
      <c r="K14" s="76"/>
      <c r="L14" s="80"/>
    </row>
    <row r="15" spans="1:12">
      <c r="A15" s="63"/>
      <c r="B15" s="63"/>
      <c r="C15" s="70" t="s">
        <v>74</v>
      </c>
      <c r="D15" s="70">
        <v>8</v>
      </c>
      <c r="E15" s="61" t="s">
        <v>75</v>
      </c>
      <c r="F15" s="61">
        <v>4</v>
      </c>
      <c r="G15" s="61" t="s">
        <v>76</v>
      </c>
      <c r="H15" s="61">
        <v>4</v>
      </c>
      <c r="I15" s="74">
        <f>评分表!L21</f>
        <v>4</v>
      </c>
      <c r="J15" s="76">
        <f t="shared" si="0"/>
        <v>4</v>
      </c>
      <c r="K15" s="84">
        <f>SUM(J15:J17)</f>
        <v>6.3</v>
      </c>
      <c r="L15" s="80"/>
    </row>
    <row r="16" spans="1:12">
      <c r="A16" s="63"/>
      <c r="B16" s="63"/>
      <c r="C16" s="71"/>
      <c r="D16" s="71"/>
      <c r="E16" s="61" t="s">
        <v>80</v>
      </c>
      <c r="F16" s="61">
        <v>2</v>
      </c>
      <c r="G16" s="61" t="s">
        <v>81</v>
      </c>
      <c r="H16" s="61">
        <v>2</v>
      </c>
      <c r="I16" s="74">
        <f>评分表!L22</f>
        <v>1</v>
      </c>
      <c r="J16" s="76">
        <f t="shared" si="0"/>
        <v>1</v>
      </c>
      <c r="K16" s="85"/>
      <c r="L16" s="80"/>
    </row>
    <row r="17" ht="22.5" spans="1:12">
      <c r="A17" s="64"/>
      <c r="B17" s="64"/>
      <c r="C17" s="71"/>
      <c r="D17" s="71"/>
      <c r="E17" s="61" t="s">
        <v>85</v>
      </c>
      <c r="F17" s="61">
        <v>2</v>
      </c>
      <c r="G17" s="61" t="s">
        <v>86</v>
      </c>
      <c r="H17" s="61">
        <v>2</v>
      </c>
      <c r="I17" s="74">
        <f>评分表!L23</f>
        <v>1.3</v>
      </c>
      <c r="J17" s="76">
        <f t="shared" si="0"/>
        <v>1.3</v>
      </c>
      <c r="K17" s="85"/>
      <c r="L17" s="78"/>
    </row>
    <row r="18" spans="1:12">
      <c r="A18" s="62" t="s">
        <v>90</v>
      </c>
      <c r="B18" s="62">
        <v>30</v>
      </c>
      <c r="C18" s="62" t="s">
        <v>91</v>
      </c>
      <c r="D18" s="62">
        <v>8</v>
      </c>
      <c r="E18" s="60" t="s">
        <v>92</v>
      </c>
      <c r="F18" s="60">
        <v>5</v>
      </c>
      <c r="G18" s="60" t="s">
        <v>92</v>
      </c>
      <c r="H18" s="60">
        <v>5</v>
      </c>
      <c r="I18" s="74">
        <f>评分表!L24</f>
        <v>5</v>
      </c>
      <c r="J18" s="76">
        <f t="shared" si="0"/>
        <v>5</v>
      </c>
      <c r="K18" s="77">
        <f>SUM(J18:J19)</f>
        <v>8</v>
      </c>
      <c r="L18" s="77">
        <f>SUM(K18:K22)</f>
        <v>30</v>
      </c>
    </row>
    <row r="19" ht="33.75" spans="1:12">
      <c r="A19" s="63"/>
      <c r="B19" s="63"/>
      <c r="C19" s="64"/>
      <c r="D19" s="64"/>
      <c r="E19" s="60" t="s">
        <v>96</v>
      </c>
      <c r="F19" s="60">
        <v>3</v>
      </c>
      <c r="G19" s="63" t="s">
        <v>97</v>
      </c>
      <c r="H19" s="63">
        <v>3</v>
      </c>
      <c r="I19" s="74">
        <f>评分表!L25</f>
        <v>3</v>
      </c>
      <c r="J19" s="76">
        <f t="shared" si="0"/>
        <v>3</v>
      </c>
      <c r="K19" s="78"/>
      <c r="L19" s="80"/>
    </row>
    <row r="20" ht="33.75" spans="1:12">
      <c r="A20" s="63"/>
      <c r="B20" s="63"/>
      <c r="C20" s="60" t="s">
        <v>101</v>
      </c>
      <c r="D20" s="60">
        <v>22</v>
      </c>
      <c r="E20" s="62" t="s">
        <v>102</v>
      </c>
      <c r="F20" s="60">
        <v>22</v>
      </c>
      <c r="G20" s="67" t="s">
        <v>103</v>
      </c>
      <c r="H20" s="60">
        <v>22</v>
      </c>
      <c r="I20" s="74">
        <f>评分表!L26</f>
        <v>22</v>
      </c>
      <c r="J20" s="76">
        <f>SUM(I20:I22)</f>
        <v>22</v>
      </c>
      <c r="K20" s="76">
        <f>SUM(J20)</f>
        <v>22</v>
      </c>
      <c r="L20" s="80"/>
    </row>
    <row r="21" ht="33.75" spans="1:12">
      <c r="A21" s="63"/>
      <c r="B21" s="63"/>
      <c r="C21" s="60"/>
      <c r="D21" s="60"/>
      <c r="E21" s="64"/>
      <c r="F21" s="60"/>
      <c r="G21" s="67" t="s">
        <v>107</v>
      </c>
      <c r="H21" s="60"/>
      <c r="I21" s="74">
        <f>评分表!L27</f>
        <v>0</v>
      </c>
      <c r="J21" s="76"/>
      <c r="K21" s="76"/>
      <c r="L21" s="80"/>
    </row>
    <row r="22" ht="33.75" spans="1:12">
      <c r="A22" s="64"/>
      <c r="B22" s="64"/>
      <c r="C22" s="60"/>
      <c r="D22" s="60"/>
      <c r="E22" s="60" t="s">
        <v>109</v>
      </c>
      <c r="F22" s="60"/>
      <c r="G22" s="67" t="s">
        <v>110</v>
      </c>
      <c r="H22" s="60"/>
      <c r="I22" s="74">
        <f>评分表!L28</f>
        <v>0</v>
      </c>
      <c r="J22" s="76"/>
      <c r="K22" s="76"/>
      <c r="L22" s="78"/>
    </row>
    <row r="23" ht="22.5" spans="1:12">
      <c r="A23" s="60" t="s">
        <v>112</v>
      </c>
      <c r="B23" s="60">
        <v>30</v>
      </c>
      <c r="C23" s="60" t="s">
        <v>113</v>
      </c>
      <c r="D23" s="61">
        <v>25</v>
      </c>
      <c r="E23" s="60" t="s">
        <v>114</v>
      </c>
      <c r="F23" s="61">
        <v>20</v>
      </c>
      <c r="G23" s="60" t="s">
        <v>115</v>
      </c>
      <c r="H23" s="61">
        <v>20</v>
      </c>
      <c r="I23" s="74">
        <f>评分表!L29</f>
        <v>13</v>
      </c>
      <c r="J23" s="75">
        <f>SUM(I23:I25)</f>
        <v>13</v>
      </c>
      <c r="K23" s="75">
        <f>SUM(J23:J26)</f>
        <v>16</v>
      </c>
      <c r="L23" s="76">
        <f>SUM(K23:K27)</f>
        <v>20.5</v>
      </c>
    </row>
    <row r="24" ht="22.5" spans="1:12">
      <c r="A24" s="60"/>
      <c r="B24" s="60"/>
      <c r="C24" s="60"/>
      <c r="D24" s="61"/>
      <c r="E24" s="60" t="s">
        <v>119</v>
      </c>
      <c r="F24" s="61"/>
      <c r="G24" s="60" t="s">
        <v>115</v>
      </c>
      <c r="H24" s="61"/>
      <c r="I24" s="74">
        <f>评分表!L30</f>
        <v>0</v>
      </c>
      <c r="J24" s="75"/>
      <c r="K24" s="75"/>
      <c r="L24" s="76"/>
    </row>
    <row r="25" ht="22.5" spans="1:12">
      <c r="A25" s="60"/>
      <c r="B25" s="60"/>
      <c r="C25" s="60"/>
      <c r="D25" s="61"/>
      <c r="E25" s="60" t="s">
        <v>120</v>
      </c>
      <c r="F25" s="61"/>
      <c r="G25" s="60" t="s">
        <v>115</v>
      </c>
      <c r="H25" s="61"/>
      <c r="I25" s="74">
        <f>评分表!L31</f>
        <v>0</v>
      </c>
      <c r="J25" s="75"/>
      <c r="K25" s="75"/>
      <c r="L25" s="76"/>
    </row>
    <row r="26" ht="22.5" spans="1:12">
      <c r="A26" s="60"/>
      <c r="B26" s="60"/>
      <c r="C26" s="60"/>
      <c r="D26" s="61"/>
      <c r="E26" s="60" t="s">
        <v>121</v>
      </c>
      <c r="F26" s="60">
        <v>5</v>
      </c>
      <c r="G26" s="60" t="s">
        <v>115</v>
      </c>
      <c r="H26" s="60">
        <v>5</v>
      </c>
      <c r="I26" s="74">
        <f>评分表!L32</f>
        <v>3</v>
      </c>
      <c r="J26" s="76">
        <f>I26</f>
        <v>3</v>
      </c>
      <c r="K26" s="75"/>
      <c r="L26" s="76"/>
    </row>
    <row r="27" ht="45" spans="1:12">
      <c r="A27" s="60"/>
      <c r="B27" s="60"/>
      <c r="C27" s="60" t="s">
        <v>125</v>
      </c>
      <c r="D27" s="60">
        <v>5</v>
      </c>
      <c r="E27" s="60" t="s">
        <v>126</v>
      </c>
      <c r="F27" s="60">
        <v>5</v>
      </c>
      <c r="G27" s="60" t="s">
        <v>127</v>
      </c>
      <c r="H27" s="60">
        <v>5</v>
      </c>
      <c r="I27" s="74">
        <f>评分表!L33</f>
        <v>4.5</v>
      </c>
      <c r="J27" s="76">
        <f>I27</f>
        <v>4.5</v>
      </c>
      <c r="K27" s="76">
        <f>J27</f>
        <v>4.5</v>
      </c>
      <c r="L27" s="76"/>
    </row>
  </sheetData>
  <mergeCells count="61">
    <mergeCell ref="A1:B1"/>
    <mergeCell ref="C1:D1"/>
    <mergeCell ref="E1:F1"/>
    <mergeCell ref="G1:H1"/>
    <mergeCell ref="A4:A10"/>
    <mergeCell ref="A11:A17"/>
    <mergeCell ref="A18:A22"/>
    <mergeCell ref="A23:A27"/>
    <mergeCell ref="B4:B10"/>
    <mergeCell ref="B11:B17"/>
    <mergeCell ref="B18:B22"/>
    <mergeCell ref="B23:B27"/>
    <mergeCell ref="C5:C8"/>
    <mergeCell ref="C9:C10"/>
    <mergeCell ref="C11:C14"/>
    <mergeCell ref="C15:C17"/>
    <mergeCell ref="C18:C19"/>
    <mergeCell ref="C20:C22"/>
    <mergeCell ref="C23:C26"/>
    <mergeCell ref="D5:D8"/>
    <mergeCell ref="D9:D10"/>
    <mergeCell ref="D11:D14"/>
    <mergeCell ref="D15:D17"/>
    <mergeCell ref="D18:D19"/>
    <mergeCell ref="D20:D22"/>
    <mergeCell ref="D23:D26"/>
    <mergeCell ref="E5:E6"/>
    <mergeCell ref="E7:E8"/>
    <mergeCell ref="E11:E12"/>
    <mergeCell ref="E20:E21"/>
    <mergeCell ref="F5:F6"/>
    <mergeCell ref="F7:F8"/>
    <mergeCell ref="F11:F12"/>
    <mergeCell ref="F20:F22"/>
    <mergeCell ref="F23:F25"/>
    <mergeCell ref="H20:H22"/>
    <mergeCell ref="H23:H25"/>
    <mergeCell ref="I1:I2"/>
    <mergeCell ref="J1:J2"/>
    <mergeCell ref="J5:J6"/>
    <mergeCell ref="J7:J8"/>
    <mergeCell ref="J11:J12"/>
    <mergeCell ref="J20:J22"/>
    <mergeCell ref="J23:J25"/>
    <mergeCell ref="K1:K2"/>
    <mergeCell ref="K5:K8"/>
    <mergeCell ref="K9:K10"/>
    <mergeCell ref="K11:K14"/>
    <mergeCell ref="K15:K17"/>
    <mergeCell ref="K18:K19"/>
    <mergeCell ref="K20:K22"/>
    <mergeCell ref="K23:K26"/>
    <mergeCell ref="L1:L2"/>
    <mergeCell ref="L4:L10"/>
    <mergeCell ref="L11:L17"/>
    <mergeCell ref="L18:L22"/>
    <mergeCell ref="L23:L27"/>
    <mergeCell ref="P5:P7"/>
    <mergeCell ref="Q5:Q7"/>
    <mergeCell ref="R5:R7"/>
    <mergeCell ref="S5:S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C5" sqref="C5"/>
    </sheetView>
  </sheetViews>
  <sheetFormatPr defaultColWidth="9" defaultRowHeight="15.75" outlineLevelCol="3"/>
  <cols>
    <col min="1" max="1" width="12.625" style="24" customWidth="1"/>
    <col min="2" max="2" width="16.875" style="24" customWidth="1"/>
    <col min="3" max="3" width="27.525" style="24" customWidth="1"/>
    <col min="4" max="4" width="19.375" style="24" customWidth="1"/>
    <col min="5" max="16384" width="9" style="24"/>
  </cols>
  <sheetData>
    <row r="1" ht="25" customHeight="1" spans="1:4">
      <c r="A1" s="51" t="s">
        <v>132</v>
      </c>
      <c r="B1" s="51" t="s">
        <v>141</v>
      </c>
      <c r="C1" s="51" t="s">
        <v>142</v>
      </c>
      <c r="D1" s="51" t="s">
        <v>143</v>
      </c>
    </row>
    <row r="2" ht="37" customHeight="1" spans="1:4">
      <c r="A2" s="34" t="s">
        <v>144</v>
      </c>
      <c r="B2" s="34" t="s">
        <v>145</v>
      </c>
      <c r="C2" s="52" t="s">
        <v>146</v>
      </c>
      <c r="D2" s="53">
        <v>16724.02</v>
      </c>
    </row>
    <row r="3" ht="37" customHeight="1" spans="1:4">
      <c r="A3" s="34"/>
      <c r="B3" s="34" t="s">
        <v>147</v>
      </c>
      <c r="C3" s="52" t="s">
        <v>148</v>
      </c>
      <c r="D3" s="54" t="s">
        <v>149</v>
      </c>
    </row>
    <row r="4" ht="37" customHeight="1" spans="1:4">
      <c r="A4" s="34"/>
      <c r="B4" s="34" t="s">
        <v>150</v>
      </c>
      <c r="C4" s="52" t="s">
        <v>151</v>
      </c>
      <c r="D4" s="34" t="s">
        <v>152</v>
      </c>
    </row>
    <row r="5" ht="37" customHeight="1" spans="1:4">
      <c r="A5" s="34"/>
      <c r="B5" s="34" t="s">
        <v>153</v>
      </c>
      <c r="C5" s="52" t="s">
        <v>154</v>
      </c>
      <c r="D5" s="34" t="s">
        <v>155</v>
      </c>
    </row>
    <row r="6" ht="37" customHeight="1" spans="1:4">
      <c r="A6" s="34" t="s">
        <v>156</v>
      </c>
      <c r="B6" s="34" t="s">
        <v>157</v>
      </c>
      <c r="C6" s="52" t="s">
        <v>158</v>
      </c>
      <c r="D6" s="34">
        <v>16724.02</v>
      </c>
    </row>
    <row r="7" ht="37" customHeight="1" spans="1:4">
      <c r="A7" s="34"/>
      <c r="B7" s="34" t="s">
        <v>119</v>
      </c>
      <c r="C7" s="52" t="s">
        <v>159</v>
      </c>
      <c r="D7" s="34" t="s">
        <v>160</v>
      </c>
    </row>
    <row r="8" ht="37" customHeight="1" spans="1:4">
      <c r="A8" s="34"/>
      <c r="B8" s="34" t="s">
        <v>120</v>
      </c>
      <c r="C8" s="52" t="s">
        <v>161</v>
      </c>
      <c r="D8" s="34" t="s">
        <v>162</v>
      </c>
    </row>
    <row r="9" ht="37" customHeight="1" spans="1:4">
      <c r="A9" s="34"/>
      <c r="B9" s="34" t="s">
        <v>163</v>
      </c>
      <c r="C9" s="52" t="s">
        <v>164</v>
      </c>
      <c r="D9" s="34" t="s">
        <v>165</v>
      </c>
    </row>
    <row r="10" ht="37" customHeight="1" spans="1:4">
      <c r="A10" s="34" t="s">
        <v>166</v>
      </c>
      <c r="B10" s="34" t="s">
        <v>167</v>
      </c>
      <c r="C10" s="52" t="s">
        <v>168</v>
      </c>
      <c r="D10" s="55" t="s">
        <v>169</v>
      </c>
    </row>
  </sheetData>
  <mergeCells count="2">
    <mergeCell ref="A2:A5"/>
    <mergeCell ref="A6:A9"/>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K4" sqref="K4"/>
    </sheetView>
  </sheetViews>
  <sheetFormatPr defaultColWidth="9" defaultRowHeight="15.75"/>
  <cols>
    <col min="1" max="1" width="9" style="24"/>
    <col min="2" max="2" width="23.9583333333333" style="24" customWidth="1"/>
    <col min="3" max="3" width="16.25" style="24" customWidth="1"/>
    <col min="4" max="4" width="14.7333333333333" style="25" customWidth="1"/>
    <col min="5" max="5" width="11.6083333333333" style="25" customWidth="1"/>
    <col min="6" max="6" width="9" style="25"/>
    <col min="7" max="7" width="11.8583333333333" style="25" customWidth="1"/>
    <col min="8" max="8" width="14.6416666666667" style="24" customWidth="1"/>
    <col min="9" max="9" width="12.2166666666667" style="24" customWidth="1"/>
    <col min="10" max="10" width="22.1416666666667" style="24" customWidth="1"/>
    <col min="11" max="11" width="17.3583333333333" style="24" customWidth="1"/>
    <col min="12" max="12" width="12.575" style="24" customWidth="1"/>
    <col min="13" max="16379" width="9" style="24"/>
    <col min="16381" max="16384" width="9" style="24"/>
  </cols>
  <sheetData>
    <row r="1" ht="28" customHeight="1" spans="1:9">
      <c r="A1" s="26" t="s">
        <v>170</v>
      </c>
      <c r="B1" s="27" t="s">
        <v>171</v>
      </c>
      <c r="C1" s="27" t="s">
        <v>172</v>
      </c>
      <c r="D1" s="28" t="s">
        <v>173</v>
      </c>
      <c r="E1" s="28" t="s">
        <v>174</v>
      </c>
      <c r="F1" s="28" t="s">
        <v>175</v>
      </c>
      <c r="G1" s="29"/>
      <c r="H1" s="30"/>
      <c r="I1" s="30"/>
    </row>
    <row r="2" ht="80" customHeight="1" spans="1:9">
      <c r="A2" s="31">
        <v>1</v>
      </c>
      <c r="B2" s="31" t="s">
        <v>176</v>
      </c>
      <c r="C2" s="32" t="s">
        <v>177</v>
      </c>
      <c r="D2" s="33"/>
      <c r="E2" s="33"/>
      <c r="F2" s="33"/>
      <c r="G2" s="9" t="s">
        <v>178</v>
      </c>
      <c r="H2" s="10" t="s">
        <v>179</v>
      </c>
      <c r="I2" s="10" t="s">
        <v>180</v>
      </c>
    </row>
    <row r="3" ht="38" customHeight="1" spans="1:9">
      <c r="A3" s="34">
        <v>2</v>
      </c>
      <c r="B3" s="31" t="s">
        <v>181</v>
      </c>
      <c r="C3" s="35" t="s">
        <v>182</v>
      </c>
      <c r="D3" s="36" t="s">
        <v>183</v>
      </c>
      <c r="E3" s="37" t="s">
        <v>184</v>
      </c>
      <c r="F3" s="38">
        <v>337.41</v>
      </c>
      <c r="G3" s="9">
        <v>3912472.9</v>
      </c>
      <c r="H3" s="39">
        <v>2676269.15</v>
      </c>
      <c r="I3" s="39">
        <f>G8-H8</f>
        <v>3374051.14</v>
      </c>
    </row>
    <row r="4" ht="38" customHeight="1" spans="1:9">
      <c r="A4" s="31">
        <v>3</v>
      </c>
      <c r="B4" s="31" t="s">
        <v>185</v>
      </c>
      <c r="C4" s="35" t="s">
        <v>186</v>
      </c>
      <c r="D4" s="36" t="s">
        <v>187</v>
      </c>
      <c r="E4" s="40"/>
      <c r="F4" s="41"/>
      <c r="G4" s="9">
        <v>1337501.9</v>
      </c>
      <c r="H4" s="39">
        <v>2870576.9</v>
      </c>
      <c r="I4" s="39"/>
    </row>
    <row r="5" ht="38" customHeight="1" spans="1:9">
      <c r="A5" s="34">
        <v>4</v>
      </c>
      <c r="B5" s="31" t="s">
        <v>188</v>
      </c>
      <c r="C5" s="35" t="s">
        <v>189</v>
      </c>
      <c r="D5" s="36" t="s">
        <v>190</v>
      </c>
      <c r="E5" s="40"/>
      <c r="F5" s="41"/>
      <c r="G5" s="9">
        <v>2667481.19</v>
      </c>
      <c r="H5" s="10"/>
      <c r="I5" s="39"/>
    </row>
    <row r="6" ht="75" customHeight="1" spans="1:9">
      <c r="A6" s="31">
        <v>5</v>
      </c>
      <c r="B6" s="34" t="s">
        <v>191</v>
      </c>
      <c r="C6" s="35" t="s">
        <v>192</v>
      </c>
      <c r="D6" s="33" t="s">
        <v>193</v>
      </c>
      <c r="E6" s="40"/>
      <c r="F6" s="41"/>
      <c r="G6" s="9">
        <v>585340.7</v>
      </c>
      <c r="H6" s="10"/>
      <c r="I6" s="39"/>
    </row>
    <row r="7" ht="65" customHeight="1" spans="1:9">
      <c r="A7" s="34">
        <v>6</v>
      </c>
      <c r="B7" s="34" t="s">
        <v>194</v>
      </c>
      <c r="C7" s="35" t="s">
        <v>195</v>
      </c>
      <c r="D7" s="33" t="s">
        <v>196</v>
      </c>
      <c r="E7" s="42"/>
      <c r="F7" s="43"/>
      <c r="G7" s="9">
        <v>418100.5</v>
      </c>
      <c r="H7" s="10"/>
      <c r="I7" s="39"/>
    </row>
    <row r="8" ht="25" customHeight="1" spans="1:9">
      <c r="A8" s="31">
        <v>7</v>
      </c>
      <c r="B8" s="34" t="s">
        <v>197</v>
      </c>
      <c r="C8" s="34" t="s">
        <v>198</v>
      </c>
      <c r="D8" s="33"/>
      <c r="E8" s="33"/>
      <c r="F8" s="33"/>
      <c r="G8" s="9">
        <f>SUM(G3:G7)</f>
        <v>8920897.19</v>
      </c>
      <c r="H8" s="10">
        <f>H3+H4</f>
        <v>5546846.05</v>
      </c>
      <c r="I8" s="39">
        <v>3373954.8</v>
      </c>
    </row>
    <row r="9" ht="25" customHeight="1" spans="1:13">
      <c r="A9" s="34">
        <v>8</v>
      </c>
      <c r="B9" s="34" t="s">
        <v>199</v>
      </c>
      <c r="C9" s="34" t="s">
        <v>200</v>
      </c>
      <c r="D9" s="33"/>
      <c r="E9" s="33"/>
      <c r="F9" s="33"/>
      <c r="G9" s="44"/>
      <c r="H9" s="45"/>
      <c r="I9" s="39"/>
      <c r="J9" s="9" t="s">
        <v>201</v>
      </c>
      <c r="K9" s="9" t="s">
        <v>202</v>
      </c>
      <c r="L9" s="9" t="s">
        <v>203</v>
      </c>
      <c r="M9" s="10" t="s">
        <v>204</v>
      </c>
    </row>
    <row r="10" ht="25" customHeight="1" spans="1:13">
      <c r="A10" s="31">
        <v>9</v>
      </c>
      <c r="B10" s="34" t="s">
        <v>205</v>
      </c>
      <c r="C10" s="34" t="s">
        <v>206</v>
      </c>
      <c r="D10" s="33"/>
      <c r="E10" s="33"/>
      <c r="F10" s="33"/>
      <c r="G10" s="44"/>
      <c r="H10" s="45"/>
      <c r="I10" s="45"/>
      <c r="J10" s="9">
        <v>4100824.1</v>
      </c>
      <c r="K10" s="10">
        <v>4819935.42</v>
      </c>
      <c r="L10" s="10">
        <f>J10+K10</f>
        <v>8920759.52</v>
      </c>
      <c r="M10" s="10">
        <f>G8-L10</f>
        <v>137.669999999925</v>
      </c>
    </row>
    <row r="11" ht="25" customHeight="1" spans="1:9">
      <c r="A11" s="46" t="s">
        <v>207</v>
      </c>
      <c r="B11" s="46"/>
      <c r="C11" s="46" t="s">
        <v>155</v>
      </c>
      <c r="D11" s="47"/>
      <c r="E11" s="47" t="s">
        <v>184</v>
      </c>
      <c r="F11" s="48"/>
      <c r="G11" s="44"/>
      <c r="H11" s="45"/>
      <c r="I11" s="45"/>
    </row>
    <row r="14" ht="82" customHeight="1"/>
    <row r="15" ht="17" customHeight="1" spans="5:7">
      <c r="E15" s="49"/>
      <c r="F15" s="49"/>
      <c r="G15" s="50"/>
    </row>
  </sheetData>
  <mergeCells count="4">
    <mergeCell ref="A11:B11"/>
    <mergeCell ref="E15:F15"/>
    <mergeCell ref="E3:E7"/>
    <mergeCell ref="F3:F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15"/>
  <sheetViews>
    <sheetView workbookViewId="0">
      <selection activeCell="N6" sqref="N6"/>
    </sheetView>
  </sheetViews>
  <sheetFormatPr defaultColWidth="9.14166666666667" defaultRowHeight="15.75"/>
  <cols>
    <col min="1" max="1" width="9.14166666666667" style="1"/>
    <col min="2" max="2" width="24.9916666666667" style="1" customWidth="1"/>
    <col min="3" max="3" width="6.7" style="2" customWidth="1"/>
    <col min="4" max="4" width="14.575" style="2" customWidth="1"/>
    <col min="5" max="5" width="10.2583333333333" style="2" customWidth="1"/>
    <col min="6" max="6" width="15.325" style="2" customWidth="1"/>
    <col min="7" max="7" width="16.8166666666667" style="1" customWidth="1"/>
    <col min="8" max="8" width="19.0416666666667" style="1" customWidth="1"/>
    <col min="9" max="9" width="12.6416666666667" style="1" customWidth="1"/>
    <col min="10" max="10" width="16.5083333333333" style="1" customWidth="1"/>
    <col min="11" max="11" width="18.7416666666667" style="2" customWidth="1"/>
    <col min="12" max="12" width="14.1333333333333" style="1" customWidth="1"/>
    <col min="13" max="13" width="14.6416666666667" style="2" customWidth="1"/>
    <col min="14" max="14" width="12.575" style="1" customWidth="1"/>
    <col min="15" max="16384" width="9.14166666666667" style="1"/>
  </cols>
  <sheetData>
    <row r="1" ht="53" customHeight="1" spans="2:13">
      <c r="B1" s="3" t="s">
        <v>208</v>
      </c>
      <c r="C1" s="3" t="s">
        <v>209</v>
      </c>
      <c r="D1" s="4" t="s">
        <v>210</v>
      </c>
      <c r="E1" s="3" t="s">
        <v>211</v>
      </c>
      <c r="F1" s="3" t="s">
        <v>212</v>
      </c>
      <c r="G1" s="4" t="s">
        <v>213</v>
      </c>
      <c r="H1" s="3" t="s">
        <v>214</v>
      </c>
      <c r="I1" s="4" t="s">
        <v>215</v>
      </c>
      <c r="J1" s="3" t="s">
        <v>216</v>
      </c>
      <c r="K1" s="3" t="s">
        <v>217</v>
      </c>
      <c r="L1" s="3" t="s">
        <v>218</v>
      </c>
      <c r="M1" s="17"/>
    </row>
    <row r="2" ht="42" customHeight="1" spans="2:13">
      <c r="B2" s="5" t="s">
        <v>219</v>
      </c>
      <c r="C2" s="6" t="s">
        <v>220</v>
      </c>
      <c r="D2" s="7">
        <v>2174.2</v>
      </c>
      <c r="E2" s="6">
        <v>1799.5</v>
      </c>
      <c r="F2" s="6">
        <v>3912472.9</v>
      </c>
      <c r="G2" s="7">
        <v>999.4322</v>
      </c>
      <c r="H2" s="6">
        <v>1798478.24</v>
      </c>
      <c r="I2" s="7">
        <v>1174.69</v>
      </c>
      <c r="J2" s="6">
        <f>E2*I2</f>
        <v>2113854.655</v>
      </c>
      <c r="K2" s="6">
        <v>3912376.56</v>
      </c>
      <c r="L2" s="7">
        <f>G2+I2</f>
        <v>2174.1222</v>
      </c>
      <c r="M2" s="17" t="s">
        <v>221</v>
      </c>
    </row>
    <row r="3" ht="42" customHeight="1" spans="2:13">
      <c r="B3" s="5" t="s">
        <v>222</v>
      </c>
      <c r="C3" s="6" t="s">
        <v>220</v>
      </c>
      <c r="D3" s="6">
        <v>836.2</v>
      </c>
      <c r="E3" s="6">
        <v>1599.5</v>
      </c>
      <c r="F3" s="6">
        <v>1337501.9</v>
      </c>
      <c r="G3" s="6">
        <v>384.397</v>
      </c>
      <c r="H3" s="6">
        <v>614843</v>
      </c>
      <c r="I3" s="6">
        <v>451.8</v>
      </c>
      <c r="J3" s="6">
        <f>E3*I3</f>
        <v>722654.1</v>
      </c>
      <c r="K3" s="6">
        <v>1337501.9</v>
      </c>
      <c r="L3" s="6">
        <f>G3+I3</f>
        <v>836.197</v>
      </c>
      <c r="M3" s="17"/>
    </row>
    <row r="4" ht="42" customHeight="1" spans="2:13">
      <c r="B4" s="5" t="s">
        <v>223</v>
      </c>
      <c r="C4" s="6" t="s">
        <v>224</v>
      </c>
      <c r="D4" s="6">
        <v>16724.02</v>
      </c>
      <c r="E4" s="6">
        <v>159.5</v>
      </c>
      <c r="F4" s="6">
        <v>2667481.19</v>
      </c>
      <c r="G4" s="6">
        <v>7687.94</v>
      </c>
      <c r="H4" s="6">
        <v>269077.9</v>
      </c>
      <c r="I4" s="6">
        <v>9036.08</v>
      </c>
      <c r="J4" s="6">
        <f>E4*I4</f>
        <v>1441254.76</v>
      </c>
      <c r="K4" s="6">
        <v>2667481.19</v>
      </c>
      <c r="L4" s="6">
        <f>G4+I4</f>
        <v>16724.02</v>
      </c>
      <c r="M4" s="17"/>
    </row>
    <row r="5" ht="42" customHeight="1" spans="2:13">
      <c r="B5" s="5" t="s">
        <v>191</v>
      </c>
      <c r="C5" s="6" t="s">
        <v>225</v>
      </c>
      <c r="D5" s="6">
        <v>16725.02</v>
      </c>
      <c r="E5" s="6">
        <v>35</v>
      </c>
      <c r="F5" s="6">
        <v>585340.7</v>
      </c>
      <c r="G5" s="6">
        <v>7687.94</v>
      </c>
      <c r="H5" s="6">
        <v>1226226.43</v>
      </c>
      <c r="I5" s="6">
        <v>9036.08</v>
      </c>
      <c r="J5" s="6">
        <f>E5*I5</f>
        <v>316262.8</v>
      </c>
      <c r="K5" s="6">
        <v>585340.7</v>
      </c>
      <c r="L5" s="6">
        <f>G5+I5</f>
        <v>16724.02</v>
      </c>
      <c r="M5" s="17"/>
    </row>
    <row r="6" ht="42" customHeight="1" spans="2:13">
      <c r="B6" s="5" t="s">
        <v>194</v>
      </c>
      <c r="C6" s="6" t="s">
        <v>224</v>
      </c>
      <c r="D6" s="6">
        <v>16726.02</v>
      </c>
      <c r="E6" s="6">
        <v>25</v>
      </c>
      <c r="F6" s="6">
        <v>418100.5</v>
      </c>
      <c r="G6" s="6">
        <v>7687.94</v>
      </c>
      <c r="H6" s="6">
        <v>192198.5</v>
      </c>
      <c r="I6" s="6">
        <v>9036.08</v>
      </c>
      <c r="J6" s="6">
        <f>E6*I6</f>
        <v>225902</v>
      </c>
      <c r="K6" s="6">
        <v>418100.5</v>
      </c>
      <c r="L6" s="6">
        <f>G6+I6</f>
        <v>16724.02</v>
      </c>
      <c r="M6" s="17"/>
    </row>
    <row r="7" ht="23" customHeight="1" spans="2:13">
      <c r="B7" s="6" t="s">
        <v>16</v>
      </c>
      <c r="C7" s="6"/>
      <c r="D7" s="6"/>
      <c r="E7" s="6"/>
      <c r="F7" s="8">
        <f>SUM(F2:F6)</f>
        <v>8920897.19</v>
      </c>
      <c r="G7" s="6"/>
      <c r="H7" s="6">
        <f>SUM(H2:H6)</f>
        <v>4100824.07</v>
      </c>
      <c r="I7" s="6"/>
      <c r="J7" s="6">
        <f>SUM(J2:J6)</f>
        <v>4819928.315</v>
      </c>
      <c r="K7" s="8">
        <f>SUM(K2:K6)</f>
        <v>8920800.85</v>
      </c>
      <c r="L7" s="6"/>
      <c r="M7" s="17">
        <v>8920800.85</v>
      </c>
    </row>
    <row r="8" spans="6:6">
      <c r="F8" s="2">
        <v>8920897.19</v>
      </c>
    </row>
    <row r="9" spans="8:10">
      <c r="H9" s="9" t="s">
        <v>201</v>
      </c>
      <c r="J9" s="9" t="s">
        <v>202</v>
      </c>
    </row>
    <row r="10" spans="8:10">
      <c r="H10" s="9">
        <v>4100824.1</v>
      </c>
      <c r="J10" s="10">
        <v>4819935.42</v>
      </c>
    </row>
    <row r="12" spans="8:10">
      <c r="H12" s="10" t="s">
        <v>179</v>
      </c>
      <c r="I12" s="10" t="s">
        <v>180</v>
      </c>
      <c r="J12" s="18" t="s">
        <v>226</v>
      </c>
    </row>
    <row r="13" spans="7:11">
      <c r="G13" s="11" t="s">
        <v>227</v>
      </c>
      <c r="H13" s="12">
        <v>2676269.15</v>
      </c>
      <c r="I13" s="19">
        <v>3373954.8</v>
      </c>
      <c r="J13" s="20"/>
      <c r="K13" s="21" t="s">
        <v>228</v>
      </c>
    </row>
    <row r="14" spans="7:10">
      <c r="G14" s="13" t="s">
        <v>229</v>
      </c>
      <c r="H14" s="14">
        <v>2870576.9</v>
      </c>
      <c r="I14" s="22"/>
      <c r="J14" s="23"/>
    </row>
    <row r="15" spans="7:10">
      <c r="G15" s="15" t="s">
        <v>16</v>
      </c>
      <c r="H15" s="16">
        <f>H13+H14</f>
        <v>5546846.05</v>
      </c>
      <c r="I15" s="22">
        <v>3373954.8</v>
      </c>
      <c r="J15" s="18">
        <f>SUM(H15:I15)</f>
        <v>8920800.85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LiTian</Company>
  <Application>Microsoft Excel</Application>
  <HeadingPairs>
    <vt:vector size="2" baseType="variant">
      <vt:variant>
        <vt:lpstr>工作表</vt:lpstr>
      </vt:variant>
      <vt:variant>
        <vt:i4>5</vt:i4>
      </vt:variant>
    </vt:vector>
  </HeadingPairs>
  <TitlesOfParts>
    <vt:vector size="5" baseType="lpstr">
      <vt:lpstr>评分表</vt:lpstr>
      <vt:lpstr>汇总</vt:lpstr>
      <vt:lpstr>表1-1</vt:lpstr>
      <vt:lpstr>表2-1</vt:lpstr>
      <vt:lpstr>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刘凤林</dc:creator>
  <cp:lastModifiedBy>偉筅玍</cp:lastModifiedBy>
  <dcterms:created xsi:type="dcterms:W3CDTF">1999-02-08T11:35:00Z</dcterms:created>
  <cp:lastPrinted>2020-08-07T09:12:00Z</cp:lastPrinted>
  <dcterms:modified xsi:type="dcterms:W3CDTF">2024-02-29T09:45:03Z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032025792E5B4E7F892E68464284C1EE_13</vt:lpwstr>
  </property>
</Properties>
</file>